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tables/table2.xml" ContentType="application/vnd.openxmlformats-officedocument.spreadsheetml.tab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tables/table3.xml" ContentType="application/vnd.openxmlformats-officedocument.spreadsheetml.tab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tables/table4.xml" ContentType="application/vnd.openxmlformats-officedocument.spreadsheetml.tab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9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10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11.xml" ContentType="application/vnd.openxmlformats-officedocument.drawing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drawings/drawing12.xml" ContentType="application/vnd.openxmlformats-officedocument.drawing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drawings/drawing13.xml" ContentType="application/vnd.openxmlformats-officedocument.drawing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drawings/drawing14.xml" ContentType="application/vnd.openxmlformats-officedocument.drawing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drawings/drawing15.xml" ContentType="application/vnd.openxmlformats-officedocument.drawing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drawings/drawing16.xml" ContentType="application/vnd.openxmlformats-officedocument.drawing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drawings/drawing17.xml" ContentType="application/vnd.openxmlformats-officedocument.drawing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drawings/drawing18.xml" ContentType="application/vnd.openxmlformats-officedocument.drawing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drawings/drawing19.xml" ContentType="application/vnd.openxmlformats-officedocument.drawing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drawings/drawing20.xml" ContentType="application/vnd.openxmlformats-officedocument.drawing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drawings/drawing21.xml" ContentType="application/vnd.openxmlformats-officedocument.drawing+xml"/>
  <Override PartName="/xl/charts/chart21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codeName="EstaPastaDeTrabalho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92cc2507b1450ae8/SAMSUNG/PEN DRIVE/FECOMERCIO SÃO PAULO/1 PCCV DATAS OPINIÃO PESP/PESP/03 2026 ref jan 2026/"/>
    </mc:Choice>
  </mc:AlternateContent>
  <xr:revisionPtr revIDLastSave="1" documentId="8_{87314A0A-9497-4571-B82B-99E2C17F4A38}" xr6:coauthVersionLast="47" xr6:coauthVersionMax="47" xr10:uidLastSave="{A22DDAED-6ED3-419F-8704-949D2E17A31B}"/>
  <bookViews>
    <workbookView xWindow="-108" yWindow="-108" windowWidth="23256" windowHeight="12576" tabRatio="882" firstSheet="11" activeTab="11" xr2:uid="{00000000-000D-0000-FFFF-FFFF00000000}"/>
  </bookViews>
  <sheets>
    <sheet name="1 Comercio Estado" sheetId="1" r:id="rId1"/>
    <sheet name="2 Comercio Capital" sheetId="3" r:id="rId2"/>
    <sheet name="3 Serviços Estado" sheetId="2" r:id="rId3"/>
    <sheet name="4 Serviços Capital" sheetId="4" r:id="rId4"/>
    <sheet name="5 SINDIAUTO" sheetId="5" r:id="rId5"/>
    <sheet name="6 SINDIFLORES" sheetId="7" r:id="rId6"/>
    <sheet name="7 SINDIOPTICA" sheetId="8" r:id="rId7"/>
    <sheet name="8 SINDINESFA" sheetId="9" r:id="rId8"/>
    <sheet name="9 SINCOQUIM" sheetId="10" r:id="rId9"/>
    <sheet name="10 SJRP" sheetId="11" r:id="rId10"/>
    <sheet name="11 ITAPEVA" sheetId="12" r:id="rId11"/>
    <sheet name="12 BOTUCATU" sheetId="13" r:id="rId12"/>
    <sheet name="13 JUNDIAÍ" sheetId="14" r:id="rId13"/>
    <sheet name="14 MATÃO" sheetId="15" r:id="rId14"/>
    <sheet name="15 PINDA" sheetId="16" r:id="rId15"/>
    <sheet name="16 SJC" sheetId="17" r:id="rId16"/>
    <sheet name="17 MIRASSOL" sheetId="18" r:id="rId17"/>
    <sheet name="18 VENCESLAU" sheetId="19" r:id="rId18"/>
    <sheet name="19 MOGI" sheetId="20" r:id="rId19"/>
    <sheet name="20 RIBEIRÃO" sheetId="21" r:id="rId20"/>
    <sheet name="21 JAÚ" sheetId="24" r:id="rId21"/>
    <sheet name="transporte" sheetId="23" r:id="rId22"/>
  </sheets>
  <definedNames>
    <definedName name="Cidade">transporte!$F$2:$F$6,transporte!$B$2:$D$6</definedName>
    <definedName name="Comércio">transporte!$I$9:$I$11,transporte!$E$9:$G$11</definedName>
    <definedName name="grafico2">'14 MATÃO'!$J$2</definedName>
    <definedName name="Var.Ano">transporte!$H$24:$H$31,transporte!$J$24:$J$31</definedName>
    <definedName name="Var.mes">transporte!$H$14:$H$21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21" i="4" l="1"/>
  <c r="T21" i="4"/>
  <c r="O21" i="4"/>
  <c r="P21" i="4"/>
  <c r="Q21" i="4"/>
  <c r="R21" i="4"/>
  <c r="S20" i="2"/>
  <c r="H10" i="3" l="1"/>
  <c r="I10" i="3"/>
  <c r="J10" i="3"/>
  <c r="K10" i="3"/>
  <c r="Q10" i="3"/>
  <c r="D16" i="7"/>
  <c r="C16" i="7"/>
  <c r="B16" i="7"/>
  <c r="C7" i="7"/>
  <c r="D7" i="7"/>
  <c r="B7" i="7"/>
  <c r="H38" i="4"/>
  <c r="I38" i="4"/>
  <c r="J38" i="4"/>
  <c r="B7" i="10"/>
  <c r="C7" i="10"/>
  <c r="D7" i="10"/>
  <c r="I26" i="1" l="1"/>
  <c r="J26" i="1"/>
  <c r="K26" i="1"/>
  <c r="H26" i="1"/>
  <c r="C10" i="24"/>
  <c r="D10" i="24"/>
  <c r="G1" i="24" s="1"/>
  <c r="E10" i="24"/>
  <c r="B10" i="24"/>
  <c r="G1" i="7"/>
  <c r="F1" i="7"/>
  <c r="A4" i="7"/>
  <c r="F1" i="9"/>
  <c r="I2" i="8"/>
  <c r="H2" i="8"/>
  <c r="B14" i="8"/>
  <c r="G4" i="4"/>
  <c r="F1" i="5"/>
  <c r="G4" i="2"/>
  <c r="R10" i="3"/>
  <c r="S10" i="3"/>
  <c r="T10" i="3"/>
  <c r="U10" i="3"/>
  <c r="O20" i="2"/>
  <c r="P20" i="2"/>
  <c r="Q20" i="2"/>
  <c r="C34" i="24"/>
  <c r="D34" i="24"/>
  <c r="B34" i="24"/>
  <c r="C20" i="24"/>
  <c r="D20" i="24"/>
  <c r="E20" i="24"/>
  <c r="B20" i="24"/>
  <c r="B25" i="24"/>
  <c r="A24" i="24"/>
  <c r="A15" i="24"/>
  <c r="G3" i="24"/>
  <c r="A3" i="24"/>
  <c r="B34" i="18"/>
  <c r="C34" i="18"/>
  <c r="D34" i="18"/>
  <c r="D21" i="1" l="1"/>
  <c r="E21" i="1" s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20" i="1"/>
  <c r="E22" i="1" l="1"/>
  <c r="E23" i="1" s="1"/>
  <c r="E24" i="1" s="1"/>
  <c r="E25" i="1" s="1"/>
  <c r="E26" i="1" s="1"/>
  <c r="E27" i="1" s="1"/>
  <c r="E28" i="1" s="1"/>
  <c r="E29" i="1" s="1"/>
  <c r="E30" i="1" s="1"/>
  <c r="E31" i="1" s="1"/>
  <c r="E32" i="1" s="1"/>
  <c r="E33" i="1" s="1"/>
  <c r="E34" i="1" s="1"/>
  <c r="E35" i="1" s="1"/>
  <c r="E36" i="1" s="1"/>
  <c r="A5" i="5"/>
  <c r="A10" i="8"/>
  <c r="A2" i="8"/>
  <c r="B34" i="20"/>
  <c r="C34" i="20"/>
  <c r="D34" i="20"/>
  <c r="A4" i="10"/>
  <c r="A14" i="9"/>
  <c r="E14" i="8"/>
  <c r="I20" i="2" l="1"/>
  <c r="J20" i="2"/>
  <c r="H20" i="2"/>
  <c r="K19" i="3"/>
  <c r="K35" i="1"/>
  <c r="E20" i="14"/>
  <c r="E20" i="15"/>
  <c r="E20" i="16"/>
  <c r="E20" i="17"/>
  <c r="E20" i="18"/>
  <c r="E20" i="19"/>
  <c r="E20" i="20"/>
  <c r="E20" i="21"/>
  <c r="E20" i="13"/>
  <c r="E20" i="12"/>
  <c r="E10" i="13"/>
  <c r="E10" i="14"/>
  <c r="E10" i="15"/>
  <c r="E10" i="16"/>
  <c r="E10" i="17"/>
  <c r="E10" i="18"/>
  <c r="E10" i="19"/>
  <c r="E10" i="20"/>
  <c r="E10" i="21"/>
  <c r="E10" i="12"/>
  <c r="D10" i="14"/>
  <c r="G1" i="14" s="1"/>
  <c r="D10" i="13"/>
  <c r="G1" i="13" s="1"/>
  <c r="D10" i="15"/>
  <c r="G1" i="15" s="1"/>
  <c r="D10" i="16"/>
  <c r="G1" i="16" s="1"/>
  <c r="D10" i="17"/>
  <c r="G1" i="17" s="1"/>
  <c r="D10" i="18"/>
  <c r="G1" i="18" s="1"/>
  <c r="D10" i="19"/>
  <c r="G1" i="19" s="1"/>
  <c r="D10" i="20"/>
  <c r="G1" i="20" s="1"/>
  <c r="D10" i="21"/>
  <c r="G1" i="21" s="1"/>
  <c r="D10" i="12"/>
  <c r="G1" i="12" s="1"/>
  <c r="E10" i="11"/>
  <c r="C10" i="11"/>
  <c r="B10" i="11"/>
  <c r="I20" i="4"/>
  <c r="J20" i="4"/>
  <c r="H20" i="4"/>
  <c r="J38" i="2"/>
  <c r="I38" i="2"/>
  <c r="H38" i="2"/>
  <c r="E16" i="10"/>
  <c r="O15" i="5"/>
  <c r="C14" i="8"/>
  <c r="F7" i="5" l="1" a="1"/>
  <c r="F7" i="5" s="1"/>
  <c r="D10" i="11"/>
  <c r="G1" i="11" s="1"/>
  <c r="D14" i="8"/>
  <c r="A5" i="9"/>
  <c r="C6" i="8"/>
  <c r="D6" i="8"/>
  <c r="B6" i="8"/>
  <c r="A3" i="11"/>
  <c r="A15" i="11"/>
  <c r="B20" i="11"/>
  <c r="C20" i="11"/>
  <c r="D20" i="11"/>
  <c r="E20" i="11"/>
  <c r="A24" i="11"/>
  <c r="B25" i="11"/>
  <c r="B34" i="11"/>
  <c r="C34" i="11"/>
  <c r="D34" i="11"/>
  <c r="G3" i="16"/>
  <c r="D34" i="21"/>
  <c r="C34" i="21"/>
  <c r="B34" i="21"/>
  <c r="B25" i="21"/>
  <c r="A24" i="21"/>
  <c r="D20" i="21"/>
  <c r="C20" i="21"/>
  <c r="B20" i="21"/>
  <c r="A15" i="21"/>
  <c r="C10" i="21"/>
  <c r="B10" i="21"/>
  <c r="G3" i="21"/>
  <c r="A3" i="21"/>
  <c r="B25" i="20"/>
  <c r="A24" i="20"/>
  <c r="D20" i="20"/>
  <c r="C20" i="20"/>
  <c r="B20" i="20"/>
  <c r="A15" i="20"/>
  <c r="C10" i="20"/>
  <c r="B10" i="20"/>
  <c r="G3" i="20"/>
  <c r="A3" i="20"/>
  <c r="D34" i="19"/>
  <c r="C34" i="19"/>
  <c r="B34" i="19"/>
  <c r="B25" i="19"/>
  <c r="A24" i="19"/>
  <c r="D20" i="19"/>
  <c r="C20" i="19"/>
  <c r="B20" i="19"/>
  <c r="A15" i="19"/>
  <c r="C10" i="19"/>
  <c r="B10" i="19"/>
  <c r="G3" i="19"/>
  <c r="A3" i="19"/>
  <c r="B25" i="18"/>
  <c r="A24" i="18"/>
  <c r="D20" i="18"/>
  <c r="C20" i="18"/>
  <c r="B20" i="18"/>
  <c r="A15" i="18"/>
  <c r="C10" i="18"/>
  <c r="B10" i="18"/>
  <c r="G3" i="18"/>
  <c r="A3" i="18"/>
  <c r="D34" i="17"/>
  <c r="C34" i="17"/>
  <c r="B34" i="17"/>
  <c r="B25" i="17"/>
  <c r="A24" i="17"/>
  <c r="D20" i="17"/>
  <c r="C20" i="17"/>
  <c r="B20" i="17"/>
  <c r="A15" i="17"/>
  <c r="C10" i="17"/>
  <c r="B10" i="17"/>
  <c r="G3" i="17"/>
  <c r="A3" i="17"/>
  <c r="D34" i="16"/>
  <c r="C34" i="16"/>
  <c r="B34" i="16"/>
  <c r="B25" i="16"/>
  <c r="A24" i="16"/>
  <c r="D20" i="16"/>
  <c r="C20" i="16"/>
  <c r="B20" i="16"/>
  <c r="A15" i="16"/>
  <c r="C10" i="16"/>
  <c r="B10" i="16"/>
  <c r="A3" i="16"/>
  <c r="D34" i="15"/>
  <c r="C34" i="15"/>
  <c r="B34" i="15"/>
  <c r="B25" i="15"/>
  <c r="A24" i="15"/>
  <c r="D20" i="15"/>
  <c r="C20" i="15"/>
  <c r="B20" i="15"/>
  <c r="A15" i="15"/>
  <c r="C10" i="15"/>
  <c r="B10" i="15"/>
  <c r="G3" i="15"/>
  <c r="A3" i="15"/>
  <c r="D34" i="14"/>
  <c r="C34" i="14"/>
  <c r="B34" i="14"/>
  <c r="B25" i="14"/>
  <c r="A24" i="14"/>
  <c r="D20" i="14"/>
  <c r="C20" i="14"/>
  <c r="B20" i="14"/>
  <c r="A15" i="14"/>
  <c r="C10" i="14"/>
  <c r="B10" i="14"/>
  <c r="G3" i="14"/>
  <c r="A3" i="14"/>
  <c r="D34" i="13"/>
  <c r="C34" i="13"/>
  <c r="B34" i="13"/>
  <c r="B25" i="13"/>
  <c r="A24" i="13"/>
  <c r="D20" i="13"/>
  <c r="C20" i="13"/>
  <c r="B20" i="13"/>
  <c r="A15" i="13"/>
  <c r="C10" i="13"/>
  <c r="B10" i="13"/>
  <c r="G3" i="13"/>
  <c r="A3" i="13"/>
  <c r="D34" i="12"/>
  <c r="C34" i="12"/>
  <c r="B34" i="12"/>
  <c r="B25" i="12"/>
  <c r="A24" i="12"/>
  <c r="D20" i="12"/>
  <c r="C20" i="12"/>
  <c r="B20" i="12"/>
  <c r="A15" i="12"/>
  <c r="C10" i="12"/>
  <c r="B10" i="12"/>
  <c r="G3" i="12"/>
  <c r="A3" i="12"/>
  <c r="G3" i="11"/>
  <c r="I19" i="3"/>
  <c r="H19" i="3"/>
  <c r="I35" i="1"/>
  <c r="H35" i="1"/>
  <c r="J19" i="3" l="1"/>
  <c r="J35" i="1"/>
  <c r="C16" i="10"/>
  <c r="B16" i="10"/>
  <c r="D16" i="10"/>
  <c r="E14" i="2"/>
  <c r="E13" i="2" s="1"/>
  <c r="E12" i="2" s="1"/>
  <c r="E11" i="2" s="1"/>
  <c r="E10" i="2" s="1"/>
  <c r="E9" i="2" s="1"/>
  <c r="E8" i="2" s="1"/>
  <c r="E7" i="2" s="1"/>
  <c r="E6" i="2" s="1"/>
  <c r="E5" i="2" s="1"/>
  <c r="E14" i="4"/>
  <c r="E13" i="4" s="1"/>
  <c r="E12" i="4" s="1"/>
  <c r="E11" i="4" s="1"/>
  <c r="E10" i="4" s="1"/>
  <c r="E9" i="4" s="1"/>
  <c r="E8" i="4" s="1"/>
  <c r="E7" i="4" s="1"/>
  <c r="E6" i="4" s="1"/>
  <c r="E5" i="4" s="1"/>
  <c r="E14" i="1"/>
  <c r="E13" i="1" s="1"/>
  <c r="E12" i="1" s="1"/>
  <c r="E11" i="1" s="1"/>
  <c r="E10" i="1" s="1"/>
  <c r="E9" i="1" s="1"/>
  <c r="E8" i="1" s="1"/>
  <c r="E7" i="1" s="1"/>
  <c r="E6" i="1" s="1"/>
  <c r="E5" i="1" s="1"/>
  <c r="E14" i="3"/>
  <c r="E13" i="3" s="1"/>
  <c r="E12" i="3" s="1"/>
  <c r="E11" i="3" s="1"/>
  <c r="E10" i="3" s="1"/>
  <c r="E9" i="3" s="1"/>
  <c r="E8" i="3" s="1"/>
  <c r="E7" i="3" s="1"/>
  <c r="E6" i="3" s="1"/>
  <c r="E5" i="3" s="1"/>
  <c r="G3" i="10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<sst xmlns="http://schemas.openxmlformats.org/spreadsheetml/2006/main" count="1287" uniqueCount="154">
  <si>
    <t>Total</t>
  </si>
  <si>
    <t>Admitidos</t>
  </si>
  <si>
    <t>Desligados</t>
  </si>
  <si>
    <t>Período</t>
  </si>
  <si>
    <t>Estoque</t>
  </si>
  <si>
    <t>Elaboração e Cálculos: FecomercioSP</t>
  </si>
  <si>
    <t>Estoque e movimentação do emprego celetista no comércio do Estado de São Paulo</t>
  </si>
  <si>
    <t>Saldo</t>
  </si>
  <si>
    <t>Fonte: CAGED (até dez/19) e Novo Caged (a partir de jan/20)</t>
  </si>
  <si>
    <t>Estoque e movimentação do emprego celetista nos serviços da Cidade de São Paulo</t>
  </si>
  <si>
    <t>Estoque e movimentação do emprego celetista nos serviços do Estado de São Paulo</t>
  </si>
  <si>
    <t>Estoque e movimentação do emprego celetista no comércio da cidade de São Paulo</t>
  </si>
  <si>
    <t>Movimentação do emprego formal no Estado de São Paulo - Comércio</t>
  </si>
  <si>
    <t>varejo de Automóveis, Caminhonetas e Utilitários Usados</t>
  </si>
  <si>
    <t>Acumulado 12 meses</t>
  </si>
  <si>
    <t>acumulado no ano</t>
  </si>
  <si>
    <t>Fonte: Ministério do Trabalho</t>
  </si>
  <si>
    <t>Saldo de emprego celetista: Varejo de Automóveis Caminhonetas e Utilitários Usados</t>
  </si>
  <si>
    <t>Administração Pública, Defesa e Seguridade Social</t>
  </si>
  <si>
    <t>Educação</t>
  </si>
  <si>
    <t>Saúde Humana e Serviços Sociais</t>
  </si>
  <si>
    <t>Alojamento e Alimentação</t>
  </si>
  <si>
    <t>Atividades Administrativas e Serviços Complementares</t>
  </si>
  <si>
    <t>ATIVIDADES</t>
  </si>
  <si>
    <t>ADMITIDOS</t>
  </si>
  <si>
    <t>DESLIGADOS</t>
  </si>
  <si>
    <t>SALDO</t>
  </si>
  <si>
    <t>Atividades Financeiras de Seguros e Serviços Relacionados</t>
  </si>
  <si>
    <t>Atividades Imobiliárias</t>
  </si>
  <si>
    <t>Atividades Profissionais, Científicas e Técnicas</t>
  </si>
  <si>
    <t>Informação e Comunicação</t>
  </si>
  <si>
    <t>Artes, Cultura, Esporte e Recreação</t>
  </si>
  <si>
    <t>Organismos Internacionais e Otras Instituições Extraterritoriais</t>
  </si>
  <si>
    <t>Outras Atividades de Serviços</t>
  </si>
  <si>
    <t>Serviços Domésticos</t>
  </si>
  <si>
    <t>Transporte Armazenagem e Correio</t>
  </si>
  <si>
    <t>MOVIMENTAÇÃO DO EMPREGO CELETISTA - SERVIÇOS - ESP - ACUMULADO NO ANO</t>
  </si>
  <si>
    <t>MOVIMENTAÇÃO DO EMPREGO CELETISTA - SERVIÇOS - CAPITAL - ACUMULADO NO ANO</t>
  </si>
  <si>
    <t xml:space="preserve">Movimentação do Emprego Celetista - Comércio - ESP </t>
  </si>
  <si>
    <t>Atividades</t>
  </si>
  <si>
    <t xml:space="preserve">Estoque </t>
  </si>
  <si>
    <t>Comércio e Reparação de Veículos</t>
  </si>
  <si>
    <t>Comércio Atacadista</t>
  </si>
  <si>
    <t>Comércio Varejista</t>
  </si>
  <si>
    <t>Acumulado no ano</t>
  </si>
  <si>
    <t>Movimentação do Emprego Celetista - Comércio - Capital</t>
  </si>
  <si>
    <t>https://app.powerbi.com/view?r=eyJrIjoiNWI5NWI0ODEtYmZiYy00Mjg3LTkzNWUtY2UyYjIwMDE1YWI2IiwidCI6IjNlYzkyOTY5LTVhNTEtNGYxOC04YWM5LWVmOThmYmFmYTk3OCJ9&amp;pageName=ReportSectionb52b07ec3b5f3ac6c749</t>
  </si>
  <si>
    <t>Plantas e Flores Naturais</t>
  </si>
  <si>
    <t xml:space="preserve">Outros Produtos </t>
  </si>
  <si>
    <t>Ac. no ano</t>
  </si>
  <si>
    <t>Saldo de emprego celetista - ESP</t>
  </si>
  <si>
    <t>Plantas e Flores</t>
  </si>
  <si>
    <t>Outros Produtos</t>
  </si>
  <si>
    <t>Saldo do emprego celetista dos CNES de representação do Sincoquim</t>
  </si>
  <si>
    <t>Produtos Químicos e Petroquímicos, Exceto Agroquímicos</t>
  </si>
  <si>
    <t>Defensivos Agrícolas, Adubos, Fertilizantes e Corretivos do Solo</t>
  </si>
  <si>
    <t>SINCOQUIM - COMÉRCIO ATACADISTA</t>
  </si>
  <si>
    <t>São José do Rio Preto</t>
  </si>
  <si>
    <t>Grupamento</t>
  </si>
  <si>
    <t>Agropecuária</t>
  </si>
  <si>
    <t>Indústria</t>
  </si>
  <si>
    <t>Construção</t>
  </si>
  <si>
    <t>Comércio</t>
  </si>
  <si>
    <t>Serviços</t>
  </si>
  <si>
    <t>Fonte: Caged</t>
  </si>
  <si>
    <t>Elaboração e cálculos: FecomercioSP</t>
  </si>
  <si>
    <t>Comércio e Reparação de Veículos Automotores e Motocicletas</t>
  </si>
  <si>
    <t>Comércio por Atacado, Exceto Veículos Automotores e Motocicletas</t>
  </si>
  <si>
    <t>Total do Comércio</t>
  </si>
  <si>
    <t>CNAE 2.0 - Grupo Comércio Varejista</t>
  </si>
  <si>
    <t>Ano</t>
  </si>
  <si>
    <t>Artigos Culturais, Recreativos e Esportivos</t>
  </si>
  <si>
    <t>Combustíveis para Veículos Automotores</t>
  </si>
  <si>
    <t>Equipamentos de Informática e Comunicação</t>
  </si>
  <si>
    <t>Material de Construção</t>
  </si>
  <si>
    <t>Produtos Alimentícios, Bebidas e Fumo</t>
  </si>
  <si>
    <t>Produtos Farmacêuticos, Perfumaria e Cosméticos e Artigos Médicos, ópticos e Ortopédicos</t>
  </si>
  <si>
    <t>Produtos Novos não Especificados Anteriormente e de Produtos Usados</t>
  </si>
  <si>
    <t>Hipermercados e supermercados</t>
  </si>
  <si>
    <t>Total do Comércio Varejista</t>
  </si>
  <si>
    <t>Itapeva</t>
  </si>
  <si>
    <t>Botucatu</t>
  </si>
  <si>
    <t>Jundiaí</t>
  </si>
  <si>
    <t>Matão</t>
  </si>
  <si>
    <t>Pindamonhangaba</t>
  </si>
  <si>
    <t>São José dos Campos</t>
  </si>
  <si>
    <t>Mirassol</t>
  </si>
  <si>
    <t>Presidente Venceslau</t>
  </si>
  <si>
    <t>Mogi-Guaçu</t>
  </si>
  <si>
    <t>Ribeirão Preto</t>
  </si>
  <si>
    <t>VERIFICAÇÃO</t>
  </si>
  <si>
    <t>Grupamento - Comércio Varejista</t>
  </si>
  <si>
    <t>Artigos Fotográficos e para Filmagem</t>
  </si>
  <si>
    <t>Artigos de óptica</t>
  </si>
  <si>
    <t>Fonte: Ministério do Trabalho / Elaboração e cálculos: FecomercioSP</t>
  </si>
  <si>
    <t>Saldo do emprego celetista: varejo paulista de optica e artigos fotográficos e para filmagem</t>
  </si>
  <si>
    <t>Comércio Atacadista de Resíduos e Sucatas Metálicos</t>
  </si>
  <si>
    <t>Acumulado em 12 meses</t>
  </si>
  <si>
    <t>Saldo do emprego celetista: atacado paulista de resíduos e sucatas metálicos</t>
  </si>
  <si>
    <t>admitidos</t>
  </si>
  <si>
    <t>deligados</t>
  </si>
  <si>
    <t>ac 2024</t>
  </si>
  <si>
    <t>saldo</t>
  </si>
  <si>
    <t>SÃO PAULO</t>
  </si>
  <si>
    <t>BRASIL</t>
  </si>
  <si>
    <r>
      <t xml:space="preserve">Movimentação do emprego formal no </t>
    </r>
    <r>
      <rPr>
        <b/>
        <sz val="11"/>
        <color theme="0"/>
        <rFont val="Calibri"/>
        <family val="2"/>
        <scheme val="minor"/>
      </rPr>
      <t>Brasil</t>
    </r>
  </si>
  <si>
    <r>
      <t xml:space="preserve">Movimentação do emprego formal no </t>
    </r>
    <r>
      <rPr>
        <b/>
        <sz val="11"/>
        <color theme="0"/>
        <rFont val="Calibri"/>
        <family val="2"/>
        <scheme val="minor"/>
      </rPr>
      <t xml:space="preserve">Estado de São Paulo </t>
    </r>
  </si>
  <si>
    <t>ac 12 meses</t>
  </si>
  <si>
    <t>desligados</t>
  </si>
  <si>
    <t>Grande Grupamento</t>
  </si>
  <si>
    <t>CNAE 2.0 Seção</t>
  </si>
  <si>
    <t>CNAE 2.0 Divisão</t>
  </si>
  <si>
    <t>Tempo de Emprego (Desligados)</t>
  </si>
  <si>
    <t>Estoque Mensal</t>
  </si>
  <si>
    <t>Vr. Relativa</t>
  </si>
  <si>
    <t>Comércio, reparação de veículos automotores e motocicletas</t>
  </si>
  <si>
    <t>Comércio, Reparação de Veículos Automotores e Motocicletas</t>
  </si>
  <si>
    <t>Administração pública, defesa, seguridade social, educação, saúde humana e serviços sociais</t>
  </si>
  <si>
    <t>Alojamento e alimentação</t>
  </si>
  <si>
    <t>Informação, comunicação e atividades financeiras, imoboliárias, profissionais e administrativas</t>
  </si>
  <si>
    <t>Outros serviços</t>
  </si>
  <si>
    <t>Serviços domésticos</t>
  </si>
  <si>
    <t>Transporte, armazenagem e correio</t>
  </si>
  <si>
    <t>Atividades Financeiras, de Seguros e Serviços Relacionados</t>
  </si>
  <si>
    <t>Organismos Internacionais e Outras Instituições Extraterritoriais</t>
  </si>
  <si>
    <t>CNAE 2.0 Grupo</t>
  </si>
  <si>
    <t>CNAE 2.0 Classe</t>
  </si>
  <si>
    <t>CNAE 2.0 Subclasse</t>
  </si>
  <si>
    <t>Comércio de Veículos Automotores</t>
  </si>
  <si>
    <t>Comércio a Varejo e por Atacado de Veículos Automotores</t>
  </si>
  <si>
    <t>Comércio a Varejo de Automóveis, Camionetas e Utilitários Usados</t>
  </si>
  <si>
    <t>Comércio Varejista de Produtos Novos não Especificados Anteriormente e de Produtos Usados</t>
  </si>
  <si>
    <t>Comércio Varejista de Outros Produtos Novos não Especificados Anteriormente</t>
  </si>
  <si>
    <t>Comércio Varejista de Artigos Fotográficos e para Filmagem</t>
  </si>
  <si>
    <t>Comércio Atacadista Especializado em Outros Produtos</t>
  </si>
  <si>
    <t>Comércio Atacadista de Resíduos e Sucatas</t>
  </si>
  <si>
    <t>Comércio Varejista de Artigos Culturais, Recreativos e Esportivos</t>
  </si>
  <si>
    <t>Comércio Varejista de Combustíveis para Veículos Automotores</t>
  </si>
  <si>
    <t>Comércio Varejista de Equipamentos de Informática e Comunicação</t>
  </si>
  <si>
    <t>Comércio Varejista de Material de Construção</t>
  </si>
  <si>
    <t>Comércio Varejista de Produtos Alimentícios, Bebidas e Fumo</t>
  </si>
  <si>
    <t>Comércio Varejista de Produtos Farmacêuticos, Perfumaria e Cosméticos e Artigos Médicos, ópticos e Ortopédicos</t>
  </si>
  <si>
    <t>Comércio Varejista Não-Especializado</t>
  </si>
  <si>
    <t>Comércio Varejista de Outros Produtos não Especificados Anteriormente</t>
  </si>
  <si>
    <t>Comércio Atacadista de Defensivos Agrícolas, Adubos, Fertilizantes e Corretivos do Solo</t>
  </si>
  <si>
    <t>Mês</t>
  </si>
  <si>
    <t>mês</t>
  </si>
  <si>
    <t>Comércio Varejista de Artigos de óptica</t>
  </si>
  <si>
    <t>Comércio Atacadista de Produtos Químicos e Petroquímicos, Exceto Agroquímicos</t>
  </si>
  <si>
    <t>JAÚ</t>
  </si>
  <si>
    <t>MES</t>
  </si>
  <si>
    <t>ANO</t>
  </si>
  <si>
    <t>Comércio Varejista de Plantas e Flores Naturais</t>
  </si>
  <si>
    <t>ac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</si>
</sst>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3" formatCode="_-* #,##0.00_-;\-* #,##0.00_-;_-* &quot;-&quot;??_-;_-@_-"/>
    <numFmt numFmtId="164" formatCode="#,##0.000"/>
    <numFmt numFmtId="165" formatCode="_-* #,##0_-;\-* #,##0_-;_-* &quot;-&quot;??_-;_-@_-"/>
    <numFmt numFmtId="166" formatCode="#,##0_ ;\-#,##0\ "/>
    <numFmt numFmtId="167" formatCode="\+#,##0;\-#,##0;\(\ze\r\o\)"/>
    <numFmt numFmtId="168" formatCode="mmmm/yyyy"/>
    <numFmt numFmtId="169" formatCode="\+#,##0;\-#,##0"/>
    <numFmt numFmtId="170" formatCode="\+#,##0;\-#,##0;\(\z\e\r\o\)"/>
    <numFmt numFmtId="171" formatCode="\+#,##0;\-#,##0;0"/>
    <numFmt numFmtId="172" formatCode="\+#,##0;\-#,##0;&quot;(zero)&quot;"/>
  </numFmts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sz val="8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9"/>
      <color theme="1"/>
      <name val="Calibri"/>
      <family val="2"/>
      <scheme val="minor"/>
    </font>
  </fonts>
  <fills count="3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4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theme="4" tint="0.39997558519241921"/>
      </left>
      <right/>
      <top/>
      <bottom/>
      <diagonal/>
    </border>
    <border>
      <left style="thin">
        <color theme="4" tint="0.39997558519241921"/>
      </left>
      <right/>
      <top style="thin">
        <color theme="4" tint="0.39997558519241921"/>
      </top>
      <bottom/>
      <diagonal/>
    </border>
    <border>
      <left/>
      <right/>
      <top style="thin">
        <color theme="4" tint="0.39997558519241921"/>
      </top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4506668294322"/>
      </bottom>
      <diagonal/>
    </border>
    <border>
      <left/>
      <right/>
      <top style="thin">
        <color theme="4" tint="0.39997558519241921"/>
      </top>
      <bottom style="thin">
        <color theme="4" tint="0.39994506668294322"/>
      </bottom>
      <diagonal/>
    </border>
    <border>
      <left style="thin">
        <color theme="4" tint="0.39994506668294322"/>
      </left>
      <right/>
      <top style="thin">
        <color theme="4" tint="0.39994506668294322"/>
      </top>
      <bottom/>
      <diagonal/>
    </border>
    <border>
      <left/>
      <right/>
      <top style="thin">
        <color theme="4" tint="0.39994506668294322"/>
      </top>
      <bottom/>
      <diagonal/>
    </border>
    <border>
      <left/>
      <right style="thin">
        <color theme="4" tint="0.39994506668294322"/>
      </right>
      <top style="thin">
        <color theme="4" tint="0.39994506668294322"/>
      </top>
      <bottom/>
      <diagonal/>
    </border>
    <border>
      <left style="thin">
        <color theme="4" tint="0.39994506668294322"/>
      </left>
      <right/>
      <top/>
      <bottom/>
      <diagonal/>
    </border>
    <border>
      <left/>
      <right style="thin">
        <color theme="4" tint="0.39994506668294322"/>
      </right>
      <top/>
      <bottom/>
      <diagonal/>
    </border>
    <border>
      <left style="thin">
        <color theme="4" tint="0.39994506668294322"/>
      </left>
      <right/>
      <top style="thin">
        <color theme="4" tint="0.39997558519241921"/>
      </top>
      <bottom/>
      <diagonal/>
    </border>
    <border>
      <left/>
      <right style="thin">
        <color theme="4" tint="0.39994506668294322"/>
      </right>
      <top style="thin">
        <color theme="4" tint="0.39997558519241921"/>
      </top>
      <bottom/>
      <diagonal/>
    </border>
    <border>
      <left style="thin">
        <color theme="4" tint="0.39994506668294322"/>
      </left>
      <right/>
      <top style="thin">
        <color theme="4" tint="0.39997558519241921"/>
      </top>
      <bottom style="thin">
        <color theme="4" tint="0.39994506668294322"/>
      </bottom>
      <diagonal/>
    </border>
    <border>
      <left/>
      <right style="thin">
        <color theme="4" tint="0.39994506668294322"/>
      </right>
      <top style="thin">
        <color theme="4" tint="0.39997558519241921"/>
      </top>
      <bottom style="thin">
        <color theme="4" tint="0.39994506668294322"/>
      </bottom>
      <diagonal/>
    </border>
    <border>
      <left style="thin">
        <color theme="4" tint="0.39994506668294322"/>
      </left>
      <right/>
      <top/>
      <bottom style="thin">
        <color theme="4" tint="0.39991454817346722"/>
      </bottom>
      <diagonal/>
    </border>
    <border>
      <left/>
      <right/>
      <top/>
      <bottom style="thin">
        <color theme="4" tint="0.39991454817346722"/>
      </bottom>
      <diagonal/>
    </border>
    <border>
      <left/>
      <right style="thin">
        <color theme="4" tint="0.39994506668294322"/>
      </right>
      <top/>
      <bottom style="thin">
        <color theme="4" tint="0.39991454817346722"/>
      </bottom>
      <diagonal/>
    </border>
    <border>
      <left style="thin">
        <color theme="4" tint="0.39994506668294322"/>
      </left>
      <right/>
      <top/>
      <bottom style="thin">
        <color theme="4" tint="0.39994506668294322"/>
      </bottom>
      <diagonal/>
    </border>
    <border>
      <left/>
      <right/>
      <top/>
      <bottom style="thin">
        <color theme="4" tint="0.39994506668294322"/>
      </bottom>
      <diagonal/>
    </border>
    <border>
      <left/>
      <right style="thin">
        <color theme="4" tint="0.39994506668294322"/>
      </right>
      <top/>
      <bottom style="thin">
        <color theme="4" tint="0.39994506668294322"/>
      </bottom>
      <diagonal/>
    </border>
    <border>
      <left/>
      <right style="thin">
        <color theme="4" tint="0.39991454817346722"/>
      </right>
      <top style="thin">
        <color theme="4" tint="0.39994506668294322"/>
      </top>
      <bottom/>
      <diagonal/>
    </border>
    <border>
      <left/>
      <right style="thin">
        <color theme="4" tint="0.39991454817346722"/>
      </right>
      <top/>
      <bottom/>
      <diagonal/>
    </border>
    <border>
      <left/>
      <right style="thin">
        <color theme="4" tint="0.39991454817346722"/>
      </right>
      <top/>
      <bottom style="thin">
        <color theme="4" tint="0.39994506668294322"/>
      </bottom>
      <diagonal/>
    </border>
    <border>
      <left style="thin">
        <color theme="4" tint="0.39991454817346722"/>
      </left>
      <right/>
      <top/>
      <bottom style="thin">
        <color theme="4" tint="0.39991454817346722"/>
      </bottom>
      <diagonal/>
    </border>
    <border>
      <left style="thin">
        <color theme="4" tint="0.39991454817346722"/>
      </left>
      <right/>
      <top style="thin">
        <color theme="4" tint="0.39991454817346722"/>
      </top>
      <bottom style="thin">
        <color theme="4" tint="0.39991454817346722"/>
      </bottom>
      <diagonal/>
    </border>
    <border>
      <left/>
      <right/>
      <top style="thin">
        <color theme="4" tint="0.39991454817346722"/>
      </top>
      <bottom style="thin">
        <color theme="4" tint="0.39991454817346722"/>
      </bottom>
      <diagonal/>
    </border>
    <border>
      <left/>
      <right style="thin">
        <color theme="4" tint="0.39994506668294322"/>
      </right>
      <top style="thin">
        <color theme="4" tint="0.39991454817346722"/>
      </top>
      <bottom style="thin">
        <color theme="4" tint="0.399914548173467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5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20" fillId="0" borderId="0" applyNumberForma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81">
    <xf numFmtId="0" fontId="0" fillId="0" borderId="0" xfId="0"/>
    <xf numFmtId="0" fontId="16" fillId="33" borderId="0" xfId="0" applyFont="1" applyFill="1" applyAlignment="1">
      <alignment horizontal="center"/>
    </xf>
    <xf numFmtId="0" fontId="0" fillId="33" borderId="0" xfId="0" applyFill="1" applyAlignment="1">
      <alignment horizontal="center"/>
    </xf>
    <xf numFmtId="0" fontId="0" fillId="33" borderId="0" xfId="0" applyFill="1"/>
    <xf numFmtId="0" fontId="16" fillId="33" borderId="0" xfId="0" applyFont="1" applyFill="1"/>
    <xf numFmtId="17" fontId="16" fillId="33" borderId="0" xfId="0" applyNumberFormat="1" applyFont="1" applyFill="1" applyAlignment="1">
      <alignment horizontal="center"/>
    </xf>
    <xf numFmtId="0" fontId="16" fillId="33" borderId="0" xfId="0" applyFont="1" applyFill="1" applyAlignment="1">
      <alignment vertical="center"/>
    </xf>
    <xf numFmtId="0" fontId="16" fillId="33" borderId="10" xfId="0" applyFont="1" applyFill="1" applyBorder="1" applyAlignment="1">
      <alignment horizontal="center"/>
    </xf>
    <xf numFmtId="3" fontId="0" fillId="33" borderId="0" xfId="0" applyNumberFormat="1" applyFill="1"/>
    <xf numFmtId="3" fontId="0" fillId="33" borderId="0" xfId="0" applyNumberFormat="1" applyFill="1" applyAlignment="1">
      <alignment horizontal="center"/>
    </xf>
    <xf numFmtId="17" fontId="18" fillId="33" borderId="0" xfId="0" applyNumberFormat="1" applyFont="1" applyFill="1" applyAlignment="1">
      <alignment horizontal="left"/>
    </xf>
    <xf numFmtId="10" fontId="0" fillId="33" borderId="0" xfId="0" applyNumberFormat="1" applyFill="1"/>
    <xf numFmtId="0" fontId="16" fillId="33" borderId="10" xfId="0" applyFont="1" applyFill="1" applyBorder="1" applyAlignment="1">
      <alignment horizontal="center" vertical="center"/>
    </xf>
    <xf numFmtId="3" fontId="16" fillId="33" borderId="10" xfId="0" applyNumberFormat="1" applyFont="1" applyFill="1" applyBorder="1" applyAlignment="1">
      <alignment horizontal="center"/>
    </xf>
    <xf numFmtId="0" fontId="16" fillId="33" borderId="0" xfId="0" applyFont="1" applyFill="1" applyAlignment="1">
      <alignment horizontal="center" wrapText="1"/>
    </xf>
    <xf numFmtId="3" fontId="16" fillId="33" borderId="0" xfId="0" applyNumberFormat="1" applyFont="1" applyFill="1" applyAlignment="1">
      <alignment horizontal="center"/>
    </xf>
    <xf numFmtId="3" fontId="0" fillId="33" borderId="0" xfId="0" applyNumberFormat="1" applyFill="1" applyAlignment="1">
      <alignment horizontal="right"/>
    </xf>
    <xf numFmtId="164" fontId="16" fillId="33" borderId="0" xfId="0" applyNumberFormat="1" applyFont="1" applyFill="1" applyAlignment="1">
      <alignment horizontal="center"/>
    </xf>
    <xf numFmtId="164" fontId="0" fillId="33" borderId="0" xfId="0" applyNumberFormat="1" applyFill="1"/>
    <xf numFmtId="17" fontId="0" fillId="0" borderId="0" xfId="0" applyNumberFormat="1"/>
    <xf numFmtId="0" fontId="17" fillId="34" borderId="0" xfId="0" applyFont="1" applyFill="1" applyAlignment="1">
      <alignment horizontal="center"/>
    </xf>
    <xf numFmtId="17" fontId="0" fillId="35" borderId="0" xfId="0" applyNumberFormat="1" applyFill="1" applyAlignment="1">
      <alignment horizontal="left"/>
    </xf>
    <xf numFmtId="0" fontId="0" fillId="35" borderId="0" xfId="0" applyFill="1"/>
    <xf numFmtId="0" fontId="0" fillId="35" borderId="0" xfId="0" applyFill="1" applyAlignment="1">
      <alignment horizontal="left"/>
    </xf>
    <xf numFmtId="0" fontId="0" fillId="33" borderId="0" xfId="0" applyFill="1" applyAlignment="1">
      <alignment horizontal="left"/>
    </xf>
    <xf numFmtId="0" fontId="0" fillId="36" borderId="0" xfId="0" applyFill="1"/>
    <xf numFmtId="3" fontId="0" fillId="33" borderId="14" xfId="0" applyNumberFormat="1" applyFill="1" applyBorder="1"/>
    <xf numFmtId="0" fontId="0" fillId="33" borderId="14" xfId="0" applyFill="1" applyBorder="1"/>
    <xf numFmtId="0" fontId="16" fillId="35" borderId="0" xfId="0" applyFont="1" applyFill="1" applyAlignment="1">
      <alignment horizontal="center"/>
    </xf>
    <xf numFmtId="3" fontId="16" fillId="35" borderId="0" xfId="0" applyNumberFormat="1" applyFont="1" applyFill="1" applyAlignment="1">
      <alignment horizontal="center"/>
    </xf>
    <xf numFmtId="17" fontId="0" fillId="33" borderId="0" xfId="0" applyNumberFormat="1" applyFill="1" applyAlignment="1">
      <alignment horizontal="center"/>
    </xf>
    <xf numFmtId="0" fontId="17" fillId="34" borderId="0" xfId="0" applyFont="1" applyFill="1"/>
    <xf numFmtId="0" fontId="20" fillId="0" borderId="0" xfId="42"/>
    <xf numFmtId="165" fontId="0" fillId="35" borderId="0" xfId="43" applyNumberFormat="1" applyFont="1" applyFill="1"/>
    <xf numFmtId="165" fontId="0" fillId="33" borderId="0" xfId="43" applyNumberFormat="1" applyFont="1" applyFill="1"/>
    <xf numFmtId="17" fontId="13" fillId="34" borderId="0" xfId="0" applyNumberFormat="1" applyFont="1" applyFill="1" applyAlignment="1">
      <alignment horizontal="center"/>
    </xf>
    <xf numFmtId="165" fontId="0" fillId="0" borderId="0" xfId="43" applyNumberFormat="1" applyFont="1"/>
    <xf numFmtId="3" fontId="0" fillId="0" borderId="0" xfId="0" applyNumberFormat="1"/>
    <xf numFmtId="10" fontId="0" fillId="0" borderId="0" xfId="0" applyNumberFormat="1"/>
    <xf numFmtId="0" fontId="13" fillId="34" borderId="24" xfId="0" applyFont="1" applyFill="1" applyBorder="1" applyAlignment="1">
      <alignment horizontal="center"/>
    </xf>
    <xf numFmtId="3" fontId="0" fillId="36" borderId="0" xfId="0" applyNumberFormat="1" applyFill="1"/>
    <xf numFmtId="165" fontId="0" fillId="36" borderId="0" xfId="0" applyNumberFormat="1" applyFill="1"/>
    <xf numFmtId="165" fontId="0" fillId="0" borderId="0" xfId="43" applyNumberFormat="1" applyFont="1" applyFill="1"/>
    <xf numFmtId="3" fontId="0" fillId="0" borderId="0" xfId="43" applyNumberFormat="1" applyFont="1" applyFill="1"/>
    <xf numFmtId="165" fontId="0" fillId="0" borderId="0" xfId="0" applyNumberFormat="1"/>
    <xf numFmtId="165" fontId="0" fillId="33" borderId="14" xfId="43" applyNumberFormat="1" applyFont="1" applyFill="1" applyBorder="1"/>
    <xf numFmtId="0" fontId="16" fillId="0" borderId="10" xfId="0" applyFont="1" applyBorder="1"/>
    <xf numFmtId="0" fontId="0" fillId="0" borderId="10" xfId="0" applyBorder="1"/>
    <xf numFmtId="3" fontId="16" fillId="33" borderId="0" xfId="0" applyNumberFormat="1" applyFont="1" applyFill="1"/>
    <xf numFmtId="10" fontId="16" fillId="33" borderId="0" xfId="0" applyNumberFormat="1" applyFont="1" applyFill="1"/>
    <xf numFmtId="165" fontId="0" fillId="0" borderId="26" xfId="43" applyNumberFormat="1" applyFont="1" applyBorder="1" applyAlignment="1">
      <alignment wrapText="1"/>
    </xf>
    <xf numFmtId="17" fontId="0" fillId="37" borderId="15" xfId="0" applyNumberFormat="1" applyFill="1" applyBorder="1" applyAlignment="1">
      <alignment horizontal="left" wrapText="1"/>
    </xf>
    <xf numFmtId="0" fontId="0" fillId="0" borderId="16" xfId="0" applyBorder="1" applyAlignment="1">
      <alignment horizontal="left" wrapText="1"/>
    </xf>
    <xf numFmtId="0" fontId="0" fillId="37" borderId="16" xfId="0" applyFill="1" applyBorder="1" applyAlignment="1">
      <alignment horizontal="left" wrapText="1"/>
    </xf>
    <xf numFmtId="0" fontId="0" fillId="0" borderId="19" xfId="0" applyBorder="1" applyAlignment="1">
      <alignment horizontal="left" wrapText="1"/>
    </xf>
    <xf numFmtId="165" fontId="0" fillId="37" borderId="24" xfId="43" applyNumberFormat="1" applyFont="1" applyFill="1" applyBorder="1" applyAlignment="1">
      <alignment wrapText="1"/>
    </xf>
    <xf numFmtId="165" fontId="0" fillId="37" borderId="26" xfId="43" applyNumberFormat="1" applyFont="1" applyFill="1" applyBorder="1" applyAlignment="1">
      <alignment wrapText="1"/>
    </xf>
    <xf numFmtId="165" fontId="0" fillId="0" borderId="28" xfId="43" applyNumberFormat="1" applyFont="1" applyBorder="1" applyAlignment="1">
      <alignment wrapText="1"/>
    </xf>
    <xf numFmtId="165" fontId="0" fillId="37" borderId="30" xfId="43" applyNumberFormat="1" applyFont="1" applyFill="1" applyBorder="1" applyAlignment="1">
      <alignment wrapText="1"/>
    </xf>
    <xf numFmtId="17" fontId="0" fillId="0" borderId="0" xfId="0" applyNumberFormat="1" applyAlignment="1">
      <alignment vertical="center"/>
    </xf>
    <xf numFmtId="0" fontId="0" fillId="0" borderId="0" xfId="0" applyAlignment="1">
      <alignment vertical="center"/>
    </xf>
    <xf numFmtId="0" fontId="13" fillId="34" borderId="0" xfId="0" applyFont="1" applyFill="1" applyAlignment="1">
      <alignment horizontal="center" vertical="center"/>
    </xf>
    <xf numFmtId="3" fontId="0" fillId="37" borderId="0" xfId="43" applyNumberFormat="1" applyFont="1" applyFill="1" applyBorder="1" applyAlignment="1">
      <alignment vertical="center"/>
    </xf>
    <xf numFmtId="3" fontId="0" fillId="0" borderId="17" xfId="43" applyNumberFormat="1" applyFont="1" applyBorder="1" applyAlignment="1">
      <alignment vertical="center"/>
    </xf>
    <xf numFmtId="3" fontId="0" fillId="37" borderId="17" xfId="43" applyNumberFormat="1" applyFont="1" applyFill="1" applyBorder="1" applyAlignment="1">
      <alignment vertical="center"/>
    </xf>
    <xf numFmtId="0" fontId="0" fillId="33" borderId="0" xfId="0" applyFill="1" applyAlignment="1">
      <alignment vertical="center"/>
    </xf>
    <xf numFmtId="165" fontId="0" fillId="37" borderId="0" xfId="43" applyNumberFormat="1" applyFont="1" applyFill="1" applyBorder="1" applyAlignment="1">
      <alignment vertical="center"/>
    </xf>
    <xf numFmtId="165" fontId="0" fillId="0" borderId="17" xfId="43" applyNumberFormat="1" applyFont="1" applyBorder="1" applyAlignment="1">
      <alignment vertical="center"/>
    </xf>
    <xf numFmtId="165" fontId="0" fillId="37" borderId="17" xfId="43" applyNumberFormat="1" applyFont="1" applyFill="1" applyBorder="1" applyAlignment="1">
      <alignment vertical="center"/>
    </xf>
    <xf numFmtId="165" fontId="0" fillId="0" borderId="20" xfId="43" applyNumberFormat="1" applyFont="1" applyBorder="1" applyAlignment="1">
      <alignment vertical="center"/>
    </xf>
    <xf numFmtId="0" fontId="13" fillId="34" borderId="25" xfId="0" applyFont="1" applyFill="1" applyBorder="1" applyAlignment="1">
      <alignment horizontal="center" vertical="center"/>
    </xf>
    <xf numFmtId="1" fontId="0" fillId="37" borderId="0" xfId="43" applyNumberFormat="1" applyFont="1" applyFill="1" applyBorder="1" applyAlignment="1">
      <alignment vertical="center"/>
    </xf>
    <xf numFmtId="165" fontId="0" fillId="37" borderId="25" xfId="43" applyNumberFormat="1" applyFont="1" applyFill="1" applyBorder="1" applyAlignment="1">
      <alignment vertical="center"/>
    </xf>
    <xf numFmtId="1" fontId="0" fillId="0" borderId="17" xfId="43" applyNumberFormat="1" applyFont="1" applyBorder="1" applyAlignment="1">
      <alignment vertical="center"/>
    </xf>
    <xf numFmtId="165" fontId="0" fillId="0" borderId="27" xfId="43" applyNumberFormat="1" applyFont="1" applyBorder="1" applyAlignment="1">
      <alignment vertical="center"/>
    </xf>
    <xf numFmtId="1" fontId="0" fillId="37" borderId="17" xfId="43" applyNumberFormat="1" applyFont="1" applyFill="1" applyBorder="1" applyAlignment="1">
      <alignment vertical="center"/>
    </xf>
    <xf numFmtId="165" fontId="0" fillId="37" borderId="27" xfId="43" applyNumberFormat="1" applyFont="1" applyFill="1" applyBorder="1" applyAlignment="1">
      <alignment vertical="center"/>
    </xf>
    <xf numFmtId="1" fontId="0" fillId="0" borderId="20" xfId="43" applyNumberFormat="1" applyFont="1" applyBorder="1" applyAlignment="1">
      <alignment vertical="center"/>
    </xf>
    <xf numFmtId="165" fontId="0" fillId="0" borderId="29" xfId="43" applyNumberFormat="1" applyFont="1" applyBorder="1" applyAlignment="1">
      <alignment vertical="center"/>
    </xf>
    <xf numFmtId="1" fontId="0" fillId="37" borderId="31" xfId="43" applyNumberFormat="1" applyFont="1" applyFill="1" applyBorder="1" applyAlignment="1">
      <alignment vertical="center"/>
    </xf>
    <xf numFmtId="165" fontId="0" fillId="37" borderId="32" xfId="43" applyNumberFormat="1" applyFont="1" applyFill="1" applyBorder="1" applyAlignment="1">
      <alignment vertical="center"/>
    </xf>
    <xf numFmtId="166" fontId="0" fillId="0" borderId="18" xfId="43" applyNumberFormat="1" applyFont="1" applyBorder="1" applyAlignment="1">
      <alignment vertical="center"/>
    </xf>
    <xf numFmtId="0" fontId="0" fillId="0" borderId="20" xfId="43" applyNumberFormat="1" applyFont="1" applyBorder="1" applyAlignment="1">
      <alignment vertical="center"/>
    </xf>
    <xf numFmtId="0" fontId="21" fillId="33" borderId="0" xfId="0" applyFont="1" applyFill="1"/>
    <xf numFmtId="17" fontId="13" fillId="34" borderId="0" xfId="0" applyNumberFormat="1" applyFont="1" applyFill="1" applyAlignment="1">
      <alignment horizontal="center" vertical="center"/>
    </xf>
    <xf numFmtId="17" fontId="13" fillId="34" borderId="24" xfId="0" applyNumberFormat="1" applyFont="1" applyFill="1" applyBorder="1" applyAlignment="1">
      <alignment horizontal="center"/>
    </xf>
    <xf numFmtId="17" fontId="0" fillId="37" borderId="24" xfId="0" applyNumberFormat="1" applyFill="1" applyBorder="1" applyAlignment="1">
      <alignment horizontal="left"/>
    </xf>
    <xf numFmtId="0" fontId="0" fillId="0" borderId="26" xfId="0" applyBorder="1" applyAlignment="1">
      <alignment horizontal="left"/>
    </xf>
    <xf numFmtId="0" fontId="0" fillId="37" borderId="26" xfId="0" applyFill="1" applyBorder="1" applyAlignment="1">
      <alignment horizontal="left"/>
    </xf>
    <xf numFmtId="0" fontId="0" fillId="0" borderId="28" xfId="0" applyBorder="1" applyAlignment="1">
      <alignment horizontal="left"/>
    </xf>
    <xf numFmtId="3" fontId="0" fillId="0" borderId="20" xfId="43" applyNumberFormat="1" applyFont="1" applyBorder="1" applyAlignment="1">
      <alignment vertical="center"/>
    </xf>
    <xf numFmtId="3" fontId="0" fillId="0" borderId="29" xfId="43" applyNumberFormat="1" applyFont="1" applyBorder="1" applyAlignment="1">
      <alignment vertical="center"/>
    </xf>
    <xf numFmtId="0" fontId="0" fillId="33" borderId="24" xfId="0" applyFill="1" applyBorder="1"/>
    <xf numFmtId="0" fontId="0" fillId="33" borderId="25" xfId="0" applyFill="1" applyBorder="1" applyAlignment="1">
      <alignment horizontal="center"/>
    </xf>
    <xf numFmtId="165" fontId="0" fillId="35" borderId="0" xfId="43" applyNumberFormat="1" applyFont="1" applyFill="1" applyBorder="1"/>
    <xf numFmtId="167" fontId="0" fillId="37" borderId="25" xfId="43" applyNumberFormat="1" applyFont="1" applyFill="1" applyBorder="1" applyAlignment="1">
      <alignment vertical="center"/>
    </xf>
    <xf numFmtId="0" fontId="0" fillId="33" borderId="24" xfId="0" applyFill="1" applyBorder="1" applyAlignment="1">
      <alignment horizontal="left"/>
    </xf>
    <xf numFmtId="165" fontId="0" fillId="33" borderId="0" xfId="43" applyNumberFormat="1" applyFont="1" applyFill="1" applyBorder="1"/>
    <xf numFmtId="0" fontId="0" fillId="35" borderId="33" xfId="0" applyFill="1" applyBorder="1" applyAlignment="1">
      <alignment horizontal="left"/>
    </xf>
    <xf numFmtId="165" fontId="0" fillId="35" borderId="34" xfId="43" applyNumberFormat="1" applyFont="1" applyFill="1" applyBorder="1"/>
    <xf numFmtId="168" fontId="0" fillId="35" borderId="24" xfId="0" applyNumberFormat="1" applyFill="1" applyBorder="1" applyAlignment="1">
      <alignment horizontal="left"/>
    </xf>
    <xf numFmtId="17" fontId="0" fillId="35" borderId="24" xfId="0" applyNumberFormat="1" applyFill="1" applyBorder="1" applyAlignment="1">
      <alignment horizontal="left"/>
    </xf>
    <xf numFmtId="3" fontId="0" fillId="35" borderId="0" xfId="0" applyNumberFormat="1" applyFill="1"/>
    <xf numFmtId="3" fontId="0" fillId="35" borderId="34" xfId="0" applyNumberFormat="1" applyFill="1" applyBorder="1"/>
    <xf numFmtId="17" fontId="0" fillId="33" borderId="24" xfId="0" applyNumberFormat="1" applyFill="1" applyBorder="1" applyAlignment="1">
      <alignment horizontal="center"/>
    </xf>
    <xf numFmtId="165" fontId="0" fillId="35" borderId="25" xfId="43" applyNumberFormat="1" applyFont="1" applyFill="1" applyBorder="1"/>
    <xf numFmtId="165" fontId="0" fillId="33" borderId="25" xfId="43" applyNumberFormat="1" applyFont="1" applyFill="1" applyBorder="1"/>
    <xf numFmtId="0" fontId="0" fillId="33" borderId="24" xfId="0" applyFill="1" applyBorder="1" applyAlignment="1">
      <alignment horizontal="center"/>
    </xf>
    <xf numFmtId="17" fontId="16" fillId="0" borderId="0" xfId="0" applyNumberFormat="1" applyFont="1" applyAlignment="1">
      <alignment horizontal="center"/>
    </xf>
    <xf numFmtId="0" fontId="20" fillId="0" borderId="0" xfId="42" applyFill="1"/>
    <xf numFmtId="0" fontId="0" fillId="0" borderId="0" xfId="0" applyAlignment="1">
      <alignment horizontal="center"/>
    </xf>
    <xf numFmtId="0" fontId="16" fillId="0" borderId="10" xfId="0" applyFont="1" applyBorder="1" applyAlignment="1">
      <alignment horizontal="center" vertical="center"/>
    </xf>
    <xf numFmtId="0" fontId="16" fillId="0" borderId="0" xfId="0" applyFont="1" applyAlignment="1">
      <alignment vertical="center"/>
    </xf>
    <xf numFmtId="0" fontId="16" fillId="0" borderId="10" xfId="0" applyFont="1" applyBorder="1" applyAlignment="1">
      <alignment horizontal="center"/>
    </xf>
    <xf numFmtId="0" fontId="16" fillId="0" borderId="0" xfId="0" applyFont="1"/>
    <xf numFmtId="3" fontId="16" fillId="0" borderId="10" xfId="0" applyNumberFormat="1" applyFont="1" applyBorder="1" applyAlignment="1">
      <alignment horizontal="center"/>
    </xf>
    <xf numFmtId="0" fontId="16" fillId="0" borderId="0" xfId="0" applyFont="1" applyAlignment="1">
      <alignment horizontal="center"/>
    </xf>
    <xf numFmtId="3" fontId="16" fillId="0" borderId="0" xfId="0" applyNumberFormat="1" applyFont="1" applyAlignment="1">
      <alignment horizontal="center"/>
    </xf>
    <xf numFmtId="3" fontId="0" fillId="0" borderId="14" xfId="0" applyNumberFormat="1" applyBorder="1"/>
    <xf numFmtId="165" fontId="0" fillId="0" borderId="14" xfId="43" applyNumberFormat="1" applyFont="1" applyFill="1" applyBorder="1"/>
    <xf numFmtId="0" fontId="0" fillId="0" borderId="14" xfId="0" applyBorder="1"/>
    <xf numFmtId="17" fontId="18" fillId="0" borderId="0" xfId="0" applyNumberFormat="1" applyFont="1" applyAlignment="1">
      <alignment horizontal="left"/>
    </xf>
    <xf numFmtId="0" fontId="0" fillId="33" borderId="37" xfId="0" applyFill="1" applyBorder="1" applyAlignment="1">
      <alignment horizontal="center"/>
    </xf>
    <xf numFmtId="169" fontId="0" fillId="33" borderId="37" xfId="43" applyNumberFormat="1" applyFont="1" applyFill="1" applyBorder="1"/>
    <xf numFmtId="167" fontId="0" fillId="37" borderId="38" xfId="43" applyNumberFormat="1" applyFont="1" applyFill="1" applyBorder="1" applyAlignment="1">
      <alignment vertical="center"/>
    </xf>
    <xf numFmtId="167" fontId="0" fillId="0" borderId="25" xfId="43" applyNumberFormat="1" applyFont="1" applyFill="1" applyBorder="1" applyAlignment="1">
      <alignment vertical="center"/>
    </xf>
    <xf numFmtId="167" fontId="0" fillId="0" borderId="25" xfId="43" applyNumberFormat="1" applyFont="1" applyBorder="1" applyAlignment="1">
      <alignment vertical="center"/>
    </xf>
    <xf numFmtId="165" fontId="0" fillId="35" borderId="32" xfId="43" applyNumberFormat="1" applyFont="1" applyFill="1" applyBorder="1"/>
    <xf numFmtId="165" fontId="0" fillId="37" borderId="39" xfId="43" applyNumberFormat="1" applyFont="1" applyFill="1" applyBorder="1" applyAlignment="1">
      <alignment wrapText="1"/>
    </xf>
    <xf numFmtId="165" fontId="0" fillId="0" borderId="40" xfId="43" applyNumberFormat="1" applyFont="1" applyBorder="1" applyAlignment="1">
      <alignment wrapText="1"/>
    </xf>
    <xf numFmtId="165" fontId="0" fillId="37" borderId="40" xfId="43" applyNumberFormat="1" applyFont="1" applyFill="1" applyBorder="1" applyAlignment="1">
      <alignment wrapText="1"/>
    </xf>
    <xf numFmtId="1" fontId="0" fillId="37" borderId="41" xfId="43" applyNumberFormat="1" applyFont="1" applyFill="1" applyBorder="1" applyAlignment="1">
      <alignment vertical="center"/>
    </xf>
    <xf numFmtId="165" fontId="0" fillId="37" borderId="42" xfId="43" applyNumberFormat="1" applyFont="1" applyFill="1" applyBorder="1" applyAlignment="1">
      <alignment vertical="center"/>
    </xf>
    <xf numFmtId="0" fontId="16" fillId="33" borderId="43" xfId="0" applyFont="1" applyFill="1" applyBorder="1" applyAlignment="1">
      <alignment horizontal="center"/>
    </xf>
    <xf numFmtId="3" fontId="16" fillId="33" borderId="43" xfId="0" applyNumberFormat="1" applyFont="1" applyFill="1" applyBorder="1" applyAlignment="1">
      <alignment horizontal="center"/>
    </xf>
    <xf numFmtId="17" fontId="16" fillId="0" borderId="0" xfId="0" applyNumberFormat="1" applyFont="1" applyAlignment="1">
      <alignment horizontal="right"/>
    </xf>
    <xf numFmtId="3" fontId="0" fillId="0" borderId="0" xfId="0" applyNumberFormat="1" applyAlignment="1">
      <alignment horizontal="right"/>
    </xf>
    <xf numFmtId="3" fontId="16" fillId="33" borderId="0" xfId="0" applyNumberFormat="1" applyFont="1" applyFill="1" applyAlignment="1">
      <alignment vertical="center"/>
    </xf>
    <xf numFmtId="10" fontId="16" fillId="33" borderId="0" xfId="0" applyNumberFormat="1" applyFont="1" applyFill="1" applyAlignment="1">
      <alignment vertical="center"/>
    </xf>
    <xf numFmtId="17" fontId="16" fillId="33" borderId="0" xfId="0" applyNumberFormat="1" applyFont="1" applyFill="1" applyAlignment="1">
      <alignment vertical="center"/>
    </xf>
    <xf numFmtId="17" fontId="16" fillId="0" borderId="0" xfId="0" applyNumberFormat="1" applyFont="1" applyAlignment="1">
      <alignment vertical="center"/>
    </xf>
    <xf numFmtId="170" fontId="0" fillId="37" borderId="32" xfId="43" applyNumberFormat="1" applyFont="1" applyFill="1" applyBorder="1" applyAlignment="1">
      <alignment vertical="center"/>
    </xf>
    <xf numFmtId="10" fontId="0" fillId="0" borderId="0" xfId="44" applyNumberFormat="1" applyFont="1"/>
    <xf numFmtId="171" fontId="0" fillId="0" borderId="0" xfId="0" applyNumberFormat="1"/>
    <xf numFmtId="172" fontId="0" fillId="37" borderId="25" xfId="43" applyNumberFormat="1" applyFont="1" applyFill="1" applyBorder="1" applyAlignment="1">
      <alignment vertical="center"/>
    </xf>
    <xf numFmtId="172" fontId="0" fillId="0" borderId="27" xfId="43" applyNumberFormat="1" applyFont="1" applyBorder="1" applyAlignment="1">
      <alignment vertical="center"/>
    </xf>
    <xf numFmtId="172" fontId="0" fillId="0" borderId="0" xfId="0" applyNumberFormat="1"/>
    <xf numFmtId="172" fontId="0" fillId="37" borderId="35" xfId="43" applyNumberFormat="1" applyFont="1" applyFill="1" applyBorder="1" applyAlignment="1">
      <alignment vertical="center"/>
    </xf>
    <xf numFmtId="172" fontId="0" fillId="37" borderId="0" xfId="43" applyNumberFormat="1" applyFont="1" applyFill="1" applyBorder="1" applyAlignment="1">
      <alignment vertical="center"/>
    </xf>
    <xf numFmtId="172" fontId="0" fillId="0" borderId="0" xfId="43" applyNumberFormat="1" applyFont="1" applyBorder="1" applyAlignment="1">
      <alignment vertical="center"/>
    </xf>
    <xf numFmtId="172" fontId="0" fillId="37" borderId="31" xfId="43" applyNumberFormat="1" applyFont="1" applyFill="1" applyBorder="1" applyAlignment="1">
      <alignment vertical="center"/>
    </xf>
    <xf numFmtId="172" fontId="0" fillId="0" borderId="17" xfId="43" applyNumberFormat="1" applyFont="1" applyBorder="1" applyAlignment="1">
      <alignment vertical="center"/>
    </xf>
    <xf numFmtId="172" fontId="0" fillId="37" borderId="17" xfId="43" applyNumberFormat="1" applyFont="1" applyFill="1" applyBorder="1" applyAlignment="1">
      <alignment vertical="center"/>
    </xf>
    <xf numFmtId="172" fontId="0" fillId="0" borderId="20" xfId="43" applyNumberFormat="1" applyFont="1" applyBorder="1" applyAlignment="1">
      <alignment vertical="center"/>
    </xf>
    <xf numFmtId="172" fontId="0" fillId="0" borderId="18" xfId="43" applyNumberFormat="1" applyFont="1" applyBorder="1" applyAlignment="1">
      <alignment vertical="center"/>
    </xf>
    <xf numFmtId="172" fontId="0" fillId="37" borderId="41" xfId="43" applyNumberFormat="1" applyFont="1" applyFill="1" applyBorder="1" applyAlignment="1">
      <alignment vertical="center"/>
    </xf>
    <xf numFmtId="0" fontId="13" fillId="34" borderId="0" xfId="0" applyFont="1" applyFill="1" applyAlignment="1">
      <alignment horizontal="center"/>
    </xf>
    <xf numFmtId="17" fontId="0" fillId="33" borderId="0" xfId="0" applyNumberFormat="1" applyFill="1" applyAlignment="1">
      <alignment horizontal="center"/>
    </xf>
    <xf numFmtId="0" fontId="16" fillId="33" borderId="11" xfId="0" applyFont="1" applyFill="1" applyBorder="1" applyAlignment="1">
      <alignment horizontal="center" wrapText="1"/>
    </xf>
    <xf numFmtId="0" fontId="16" fillId="33" borderId="12" xfId="0" applyFont="1" applyFill="1" applyBorder="1" applyAlignment="1">
      <alignment horizontal="center" wrapText="1"/>
    </xf>
    <xf numFmtId="0" fontId="16" fillId="33" borderId="13" xfId="0" applyFont="1" applyFill="1" applyBorder="1" applyAlignment="1">
      <alignment horizontal="center" wrapText="1"/>
    </xf>
    <xf numFmtId="0" fontId="16" fillId="33" borderId="11" xfId="0" applyFont="1" applyFill="1" applyBorder="1" applyAlignment="1">
      <alignment horizontal="center" vertical="center" wrapText="1"/>
    </xf>
    <xf numFmtId="0" fontId="16" fillId="33" borderId="12" xfId="0" applyFont="1" applyFill="1" applyBorder="1" applyAlignment="1">
      <alignment horizontal="center" vertical="center" wrapText="1"/>
    </xf>
    <xf numFmtId="0" fontId="16" fillId="33" borderId="13" xfId="0" applyFont="1" applyFill="1" applyBorder="1" applyAlignment="1">
      <alignment horizontal="center" vertical="center" wrapText="1"/>
    </xf>
    <xf numFmtId="0" fontId="16" fillId="33" borderId="10" xfId="0" applyFont="1" applyFill="1" applyBorder="1" applyAlignment="1">
      <alignment horizontal="center" vertical="center"/>
    </xf>
    <xf numFmtId="0" fontId="16" fillId="0" borderId="11" xfId="0" applyFont="1" applyBorder="1" applyAlignment="1">
      <alignment horizontal="center" wrapText="1"/>
    </xf>
    <xf numFmtId="0" fontId="16" fillId="0" borderId="12" xfId="0" applyFont="1" applyBorder="1" applyAlignment="1">
      <alignment horizontal="center" wrapText="1"/>
    </xf>
    <xf numFmtId="0" fontId="16" fillId="0" borderId="13" xfId="0" applyFont="1" applyBorder="1" applyAlignment="1">
      <alignment horizontal="center" wrapText="1"/>
    </xf>
    <xf numFmtId="0" fontId="16" fillId="0" borderId="10" xfId="0" applyFont="1" applyBorder="1" applyAlignment="1">
      <alignment horizontal="center" vertical="center"/>
    </xf>
    <xf numFmtId="0" fontId="17" fillId="34" borderId="24" xfId="0" applyFont="1" applyFill="1" applyBorder="1" applyAlignment="1">
      <alignment horizontal="center"/>
    </xf>
    <xf numFmtId="0" fontId="17" fillId="34" borderId="0" xfId="0" applyFont="1" applyFill="1" applyAlignment="1">
      <alignment horizontal="center"/>
    </xf>
    <xf numFmtId="0" fontId="17" fillId="34" borderId="37" xfId="0" applyFont="1" applyFill="1" applyBorder="1" applyAlignment="1">
      <alignment horizontal="center"/>
    </xf>
    <xf numFmtId="0" fontId="17" fillId="34" borderId="21" xfId="0" applyFont="1" applyFill="1" applyBorder="1" applyAlignment="1">
      <alignment horizontal="center"/>
    </xf>
    <xf numFmtId="0" fontId="17" fillId="34" borderId="22" xfId="0" applyFont="1" applyFill="1" applyBorder="1" applyAlignment="1">
      <alignment horizontal="center"/>
    </xf>
    <xf numFmtId="0" fontId="17" fillId="34" borderId="36" xfId="0" applyFont="1" applyFill="1" applyBorder="1" applyAlignment="1">
      <alignment horizontal="center"/>
    </xf>
    <xf numFmtId="0" fontId="17" fillId="34" borderId="23" xfId="0" applyFont="1" applyFill="1" applyBorder="1" applyAlignment="1">
      <alignment horizontal="center"/>
    </xf>
    <xf numFmtId="0" fontId="0" fillId="0" borderId="10" xfId="0" applyBorder="1" applyAlignment="1">
      <alignment horizontal="center"/>
    </xf>
    <xf numFmtId="0" fontId="17" fillId="34" borderId="25" xfId="0" applyFont="1" applyFill="1" applyBorder="1" applyAlignment="1">
      <alignment horizontal="center"/>
    </xf>
    <xf numFmtId="0" fontId="13" fillId="34" borderId="21" xfId="0" applyFont="1" applyFill="1" applyBorder="1" applyAlignment="1">
      <alignment horizontal="center"/>
    </xf>
    <xf numFmtId="0" fontId="13" fillId="34" borderId="22" xfId="0" applyFont="1" applyFill="1" applyBorder="1" applyAlignment="1">
      <alignment horizontal="center"/>
    </xf>
    <xf numFmtId="0" fontId="13" fillId="34" borderId="23" xfId="0" applyFont="1" applyFill="1" applyBorder="1" applyAlignment="1">
      <alignment horizontal="center"/>
    </xf>
  </cellXfs>
  <cellStyles count="45">
    <cellStyle name="20% - Ênfase1" xfId="19" builtinId="30" customBuiltin="1"/>
    <cellStyle name="20% - Ênfase2" xfId="23" builtinId="34" customBuiltin="1"/>
    <cellStyle name="20% - Ênfase3" xfId="27" builtinId="38" customBuiltin="1"/>
    <cellStyle name="20% - Ênfase4" xfId="31" builtinId="42" customBuiltin="1"/>
    <cellStyle name="20% - Ênfase5" xfId="35" builtinId="46" customBuiltin="1"/>
    <cellStyle name="20% - Ênfase6" xfId="39" builtinId="50" customBuiltin="1"/>
    <cellStyle name="40% - Ênfase1" xfId="20" builtinId="31" customBuiltin="1"/>
    <cellStyle name="40% - Ênfase2" xfId="24" builtinId="35" customBuiltin="1"/>
    <cellStyle name="40% - Ênfase3" xfId="28" builtinId="39" customBuiltin="1"/>
    <cellStyle name="40% - Ênfase4" xfId="32" builtinId="43" customBuiltin="1"/>
    <cellStyle name="40% - Ênfase5" xfId="36" builtinId="47" customBuiltin="1"/>
    <cellStyle name="40% - Ênfase6" xfId="40" builtinId="51" customBuiltin="1"/>
    <cellStyle name="60% - Ênfase1" xfId="21" builtinId="32" customBuiltin="1"/>
    <cellStyle name="60% - Ênfase2" xfId="25" builtinId="36" customBuiltin="1"/>
    <cellStyle name="60% - Ênfase3" xfId="29" builtinId="40" customBuiltin="1"/>
    <cellStyle name="60% - Ênfase4" xfId="33" builtinId="44" customBuiltin="1"/>
    <cellStyle name="60% - Ênfase5" xfId="37" builtinId="48" customBuiltin="1"/>
    <cellStyle name="60% - Ênfase6" xfId="41" builtinId="52" customBuiltin="1"/>
    <cellStyle name="Bom" xfId="6" builtinId="26" customBuiltin="1"/>
    <cellStyle name="Cálculo" xfId="11" builtinId="22" customBuiltin="1"/>
    <cellStyle name="Célula de Verificação" xfId="13" builtinId="23" customBuiltin="1"/>
    <cellStyle name="Célula Vinculada" xfId="12" builtinId="24" customBuiltin="1"/>
    <cellStyle name="Ênfase1" xfId="18" builtinId="29" customBuiltin="1"/>
    <cellStyle name="Ênfase2" xfId="22" builtinId="33" customBuiltin="1"/>
    <cellStyle name="Ênfase3" xfId="26" builtinId="37" customBuiltin="1"/>
    <cellStyle name="Ênfase4" xfId="30" builtinId="41" customBuiltin="1"/>
    <cellStyle name="Ênfase5" xfId="34" builtinId="45" customBuiltin="1"/>
    <cellStyle name="Ênfase6" xfId="38" builtinId="49" customBuiltin="1"/>
    <cellStyle name="Entrada" xfId="9" builtinId="20" customBuiltin="1"/>
    <cellStyle name="Hiperlink" xfId="42" builtinId="8"/>
    <cellStyle name="Neutro" xfId="8" builtinId="28" customBuiltin="1"/>
    <cellStyle name="Normal" xfId="0" builtinId="0"/>
    <cellStyle name="Nota" xfId="15" builtinId="10" customBuiltin="1"/>
    <cellStyle name="Porcentagem" xfId="44" builtinId="5"/>
    <cellStyle name="Ruim" xfId="7" builtinId="27" customBuiltin="1"/>
    <cellStyle name="Saída" xfId="10" builtinId="21" customBuiltin="1"/>
    <cellStyle name="Texto de Aviso" xfId="14" builtinId="11" customBuiltin="1"/>
    <cellStyle name="Texto Explicativo" xfId="16" builtinId="53" customBuiltin="1"/>
    <cellStyle name="Título" xfId="1" builtinId="15" customBuiltin="1"/>
    <cellStyle name="Título 1" xfId="2" builtinId="16" customBuiltin="1"/>
    <cellStyle name="Título 2" xfId="3" builtinId="17" customBuiltin="1"/>
    <cellStyle name="Título 3" xfId="4" builtinId="18" customBuiltin="1"/>
    <cellStyle name="Título 4" xfId="5" builtinId="19" customBuiltin="1"/>
    <cellStyle name="Total" xfId="17" builtinId="25" customBuiltin="1"/>
    <cellStyle name="Vírgula" xfId="43" builtinId="3"/>
  </cellStyles>
  <dxfs count="28">
    <dxf>
      <numFmt numFmtId="3" formatCode="#,##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3" formatCode="#,##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3" formatCode="#,##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numFmt numFmtId="3" formatCode="#,##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22" formatCode="mmm/yy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" formatCode="#,##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" formatCode="#,##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" formatCode="#,##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" formatCode="#,##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22" formatCode="mmm/yy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numFmt numFmtId="3" formatCode="#,##0"/>
      <fill>
        <patternFill patternType="none">
          <fgColor indexed="64"/>
          <bgColor auto="1"/>
        </patternFill>
      </fill>
      <alignment horizontal="right" vertical="bottom" textRotation="0" wrapText="0" indent="0" justifyLastLine="0" shrinkToFit="0" readingOrder="0"/>
    </dxf>
    <dxf>
      <numFmt numFmtId="3" formatCode="#,##0"/>
      <fill>
        <patternFill patternType="none">
          <fgColor indexed="64"/>
          <bgColor auto="1"/>
        </patternFill>
      </fill>
      <alignment horizontal="right" vertical="bottom" textRotation="0" wrapText="0" indent="0" justifyLastLine="0" shrinkToFit="0" readingOrder="0"/>
    </dxf>
    <dxf>
      <numFmt numFmtId="3" formatCode="#,##0"/>
      <fill>
        <patternFill patternType="none">
          <fgColor indexed="64"/>
          <bgColor auto="1"/>
        </patternFill>
      </fill>
      <alignment horizontal="right" vertical="bottom" textRotation="0" wrapText="0" indent="0" justifyLastLine="0" shrinkToFit="0" readingOrder="0"/>
    </dxf>
    <dxf>
      <numFmt numFmtId="3" formatCode="#,##0"/>
      <fill>
        <patternFill patternType="none">
          <fgColor indexed="64"/>
          <bgColor auto="1"/>
        </patternFill>
      </fill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22" formatCode="mmm/yy"/>
      <fill>
        <patternFill patternType="none">
          <fgColor indexed="64"/>
          <bgColor auto="1"/>
        </patternFill>
      </fill>
      <alignment horizontal="right" vertical="bottom" textRotation="0" wrapText="0" indent="0" justifyLastLine="0" shrinkToFit="0" readingOrder="0"/>
    </dxf>
    <dxf>
      <fill>
        <patternFill patternType="none">
          <fgColor indexed="64"/>
          <bgColor auto="1"/>
        </patternFill>
      </fill>
      <alignment horizontal="right" vertical="bottom" textRotation="0" wrapText="0" indent="0" justifyLastLine="0" shrinkToFit="0" readingOrder="0"/>
    </dxf>
    <dxf>
      <fill>
        <patternFill patternType="none">
          <fgColor indexed="64"/>
          <bgColor auto="1"/>
        </patternFill>
      </fill>
    </dxf>
    <dxf>
      <numFmt numFmtId="3" formatCode="#,##0"/>
      <fill>
        <patternFill patternType="none">
          <fgColor indexed="64"/>
          <bgColor auto="1"/>
        </patternFill>
      </fill>
      <alignment horizontal="right" vertical="bottom" textRotation="0" wrapText="0" indent="0" justifyLastLine="0" shrinkToFit="0" readingOrder="0"/>
    </dxf>
    <dxf>
      <numFmt numFmtId="3" formatCode="#,##0"/>
      <fill>
        <patternFill patternType="none">
          <fgColor indexed="64"/>
          <bgColor auto="1"/>
        </patternFill>
      </fill>
      <alignment horizontal="right" vertical="bottom" textRotation="0" wrapText="0" indent="0" justifyLastLine="0" shrinkToFit="0" readingOrder="0"/>
    </dxf>
    <dxf>
      <numFmt numFmtId="3" formatCode="#,##0"/>
      <fill>
        <patternFill patternType="none">
          <fgColor indexed="64"/>
          <bgColor auto="1"/>
        </patternFill>
      </fill>
      <alignment horizontal="right" vertical="bottom" textRotation="0" wrapText="0" indent="0" justifyLastLine="0" shrinkToFit="0" readingOrder="0"/>
    </dxf>
    <dxf>
      <numFmt numFmtId="3" formatCode="#,##0"/>
      <fill>
        <patternFill patternType="none">
          <fgColor indexed="64"/>
          <bgColor auto="1"/>
        </patternFill>
      </fill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22" formatCode="mmm/yy"/>
      <fill>
        <patternFill patternType="none">
          <fgColor indexed="64"/>
          <bgColor auto="1"/>
        </patternFill>
      </fill>
      <alignment horizontal="right" vertical="bottom" textRotation="0" wrapText="0" indent="0" justifyLastLine="0" shrinkToFit="0" readingOrder="0"/>
    </dxf>
    <dxf>
      <numFmt numFmtId="3" formatCode="#,##0"/>
      <fill>
        <patternFill patternType="none">
          <fgColor indexed="64"/>
          <bgColor auto="1"/>
        </patternFill>
      </fill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" formatCode="#,##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eetMetadata" Target="metadata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/>
              <a:t>SALDO DE EMPREGO CELETISTA - COMÉRCIO - ESP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'1 Comercio Estado'!$A$32:$A$44</c:f>
              <c:numCache>
                <c:formatCode>mmm\-yy</c:formatCode>
                <c:ptCount val="1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  <c:pt idx="11">
                  <c:v>45992</c:v>
                </c:pt>
                <c:pt idx="12">
                  <c:v>46023</c:v>
                </c:pt>
              </c:numCache>
            </c:numRef>
          </c:cat>
          <c:val>
            <c:numRef>
              <c:f>'1 Comercio Estado'!$D$32:$D$44</c:f>
              <c:numCache>
                <c:formatCode>#,##0</c:formatCode>
                <c:ptCount val="13"/>
                <c:pt idx="0">
                  <c:v>-17250</c:v>
                </c:pt>
                <c:pt idx="1">
                  <c:v>15456</c:v>
                </c:pt>
                <c:pt idx="2">
                  <c:v>-2889</c:v>
                </c:pt>
                <c:pt idx="3">
                  <c:v>11971</c:v>
                </c:pt>
                <c:pt idx="4">
                  <c:v>8704</c:v>
                </c:pt>
                <c:pt idx="5">
                  <c:v>9109</c:v>
                </c:pt>
                <c:pt idx="6">
                  <c:v>11500</c:v>
                </c:pt>
                <c:pt idx="7">
                  <c:v>12490</c:v>
                </c:pt>
                <c:pt idx="8">
                  <c:v>4611</c:v>
                </c:pt>
                <c:pt idx="9">
                  <c:v>3155</c:v>
                </c:pt>
                <c:pt idx="10">
                  <c:v>20446</c:v>
                </c:pt>
                <c:pt idx="11">
                  <c:v>-19242</c:v>
                </c:pt>
                <c:pt idx="12">
                  <c:v>-20677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BBC-445D-9D7A-653B15F728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504297439"/>
        <c:axId val="1504285439"/>
      </c:barChart>
      <c:dateAx>
        <c:axId val="1504297439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504285439"/>
        <c:crosses val="autoZero"/>
        <c:auto val="1"/>
        <c:lblOffset val="100"/>
        <c:baseTimeUnit val="months"/>
      </c:dateAx>
      <c:valAx>
        <c:axId val="150428543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50429743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Saldo de emprego celetista - São José do Rio Preto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>
        <c:manualLayout>
          <c:layoutTarget val="inner"/>
          <c:xMode val="edge"/>
          <c:yMode val="edge"/>
          <c:x val="0.11750923650467256"/>
          <c:y val="4.253787917075192E-2"/>
          <c:w val="0.86381998775712143"/>
          <c:h val="0.81095421480530594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'10 SJRP'!$F$4:$F$16</c:f>
              <c:numCache>
                <c:formatCode>mmm\-yy</c:formatCode>
                <c:ptCount val="1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  <c:pt idx="11">
                  <c:v>45992</c:v>
                </c:pt>
                <c:pt idx="12">
                  <c:v>46023</c:v>
                </c:pt>
              </c:numCache>
            </c:numRef>
          </c:cat>
          <c:val>
            <c:numRef>
              <c:f>'10 SJRP'!$G$4:$G$16</c:f>
              <c:numCache>
                <c:formatCode>_-* #,##0_-;\-* #,##0_-;_-* "-"??_-;_-@_-</c:formatCode>
                <c:ptCount val="13"/>
                <c:pt idx="0">
                  <c:v>864</c:v>
                </c:pt>
                <c:pt idx="1">
                  <c:v>1025</c:v>
                </c:pt>
                <c:pt idx="2">
                  <c:v>-81</c:v>
                </c:pt>
                <c:pt idx="3">
                  <c:v>780</c:v>
                </c:pt>
                <c:pt idx="4">
                  <c:v>169</c:v>
                </c:pt>
                <c:pt idx="5">
                  <c:v>219</c:v>
                </c:pt>
                <c:pt idx="6">
                  <c:v>725</c:v>
                </c:pt>
                <c:pt idx="7">
                  <c:v>115</c:v>
                </c:pt>
                <c:pt idx="8">
                  <c:v>63</c:v>
                </c:pt>
                <c:pt idx="9">
                  <c:v>186</c:v>
                </c:pt>
                <c:pt idx="10">
                  <c:v>143</c:v>
                </c:pt>
                <c:pt idx="11">
                  <c:v>-2336</c:v>
                </c:pt>
                <c:pt idx="12">
                  <c:v>760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234-4D44-8049-F624F79E438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7747552"/>
        <c:axId val="37748032"/>
      </c:barChart>
      <c:dateAx>
        <c:axId val="3774755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37748032"/>
        <c:crosses val="autoZero"/>
        <c:auto val="1"/>
        <c:lblOffset val="100"/>
        <c:baseTimeUnit val="months"/>
      </c:dateAx>
      <c:valAx>
        <c:axId val="377480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377475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'11 ITAPEVA'!$G$3</c:f>
              <c:strCache>
                <c:ptCount val="1"/>
                <c:pt idx="0">
                  <c:v>Saldo de emprego celetista em Itapeva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'11 ITAPEVA'!$F$4:$F$16</c:f>
              <c:numCache>
                <c:formatCode>mmm\-yy</c:formatCode>
                <c:ptCount val="1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  <c:pt idx="11">
                  <c:v>45992</c:v>
                </c:pt>
                <c:pt idx="12">
                  <c:v>46023</c:v>
                </c:pt>
              </c:numCache>
            </c:numRef>
          </c:cat>
          <c:val>
            <c:numRef>
              <c:f>'11 ITAPEVA'!$G$4:$G$16</c:f>
              <c:numCache>
                <c:formatCode>General</c:formatCode>
                <c:ptCount val="13"/>
                <c:pt idx="0">
                  <c:v>-253</c:v>
                </c:pt>
                <c:pt idx="1">
                  <c:v>-188</c:v>
                </c:pt>
                <c:pt idx="2" formatCode="_-* #,##0_-;\-* #,##0_-;_-* &quot;-&quot;??_-;_-@_-">
                  <c:v>-52</c:v>
                </c:pt>
                <c:pt idx="3" formatCode="_-* #,##0_-;\-* #,##0_-;_-* &quot;-&quot;??_-;_-@_-">
                  <c:v>109</c:v>
                </c:pt>
                <c:pt idx="4" formatCode="_-* #,##0_-;\-* #,##0_-;_-* &quot;-&quot;??_-;_-@_-">
                  <c:v>36</c:v>
                </c:pt>
                <c:pt idx="5" formatCode="_-* #,##0_-;\-* #,##0_-;_-* &quot;-&quot;??_-;_-@_-">
                  <c:v>257</c:v>
                </c:pt>
                <c:pt idx="6" formatCode="_-* #,##0_-;\-* #,##0_-;_-* &quot;-&quot;??_-;_-@_-">
                  <c:v>14</c:v>
                </c:pt>
                <c:pt idx="7" formatCode="_-* #,##0_-;\-* #,##0_-;_-* &quot;-&quot;??_-;_-@_-">
                  <c:v>219</c:v>
                </c:pt>
                <c:pt idx="8" formatCode="_-* #,##0_-;\-* #,##0_-;_-* &quot;-&quot;??_-;_-@_-">
                  <c:v>88</c:v>
                </c:pt>
                <c:pt idx="9" formatCode="_-* #,##0_-;\-* #,##0_-;_-* &quot;-&quot;??_-;_-@_-">
                  <c:v>51</c:v>
                </c:pt>
                <c:pt idx="10" formatCode="_-* #,##0_-;\-* #,##0_-;_-* &quot;-&quot;??_-;_-@_-">
                  <c:v>-83</c:v>
                </c:pt>
                <c:pt idx="11" formatCode="_-* #,##0_-;\-* #,##0_-;_-* &quot;-&quot;??_-;_-@_-">
                  <c:v>-191</c:v>
                </c:pt>
                <c:pt idx="12" formatCode="_-* #,##0_-;\-* #,##0_-;_-* &quot;-&quot;??_-;_-@_-">
                  <c:v>-299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CC1-4A53-9B1C-B05743046F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7762432"/>
        <c:axId val="37710112"/>
      </c:barChart>
      <c:dateAx>
        <c:axId val="3776243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37710112"/>
        <c:crosses val="autoZero"/>
        <c:auto val="1"/>
        <c:lblOffset val="100"/>
        <c:baseTimeUnit val="months"/>
      </c:dateAx>
      <c:valAx>
        <c:axId val="377101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377624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'12 BOTUCATU'!$G$3</c:f>
              <c:strCache>
                <c:ptCount val="1"/>
                <c:pt idx="0">
                  <c:v>Saldo de emprego celetista em Botucatu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'12 BOTUCATU'!$F$4:$F$16</c:f>
              <c:numCache>
                <c:formatCode>mmm\-yy</c:formatCode>
                <c:ptCount val="1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  <c:pt idx="11">
                  <c:v>45992</c:v>
                </c:pt>
                <c:pt idx="12">
                  <c:v>46023</c:v>
                </c:pt>
              </c:numCache>
            </c:numRef>
          </c:cat>
          <c:val>
            <c:numRef>
              <c:f>'12 BOTUCATU'!$G$4:$G$16</c:f>
              <c:numCache>
                <c:formatCode>General</c:formatCode>
                <c:ptCount val="13"/>
                <c:pt idx="0">
                  <c:v>293</c:v>
                </c:pt>
                <c:pt idx="1">
                  <c:v>331</c:v>
                </c:pt>
                <c:pt idx="2" formatCode="_-* #,##0_-;\-* #,##0_-;_-* &quot;-&quot;??_-;_-@_-">
                  <c:v>35</c:v>
                </c:pt>
                <c:pt idx="3" formatCode="_-* #,##0_-;\-* #,##0_-;_-* &quot;-&quot;??_-;_-@_-">
                  <c:v>361</c:v>
                </c:pt>
                <c:pt idx="4" formatCode="_-* #,##0_-;\-* #,##0_-;_-* &quot;-&quot;??_-;_-@_-">
                  <c:v>198</c:v>
                </c:pt>
                <c:pt idx="5" formatCode="_-* #,##0_-;\-* #,##0_-;_-* &quot;-&quot;??_-;_-@_-">
                  <c:v>280</c:v>
                </c:pt>
                <c:pt idx="6" formatCode="_-* #,##0_-;\-* #,##0_-;_-* &quot;-&quot;??_-;_-@_-">
                  <c:v>90</c:v>
                </c:pt>
                <c:pt idx="7" formatCode="_-* #,##0_-;\-* #,##0_-;_-* &quot;-&quot;??_-;_-@_-">
                  <c:v>166</c:v>
                </c:pt>
                <c:pt idx="8" formatCode="_-* #,##0_-;\-* #,##0_-;_-* &quot;-&quot;??_-;_-@_-">
                  <c:v>205</c:v>
                </c:pt>
                <c:pt idx="9" formatCode="_-* #,##0_-;\-* #,##0_-;_-* &quot;-&quot;??_-;_-@_-">
                  <c:v>89</c:v>
                </c:pt>
                <c:pt idx="10" formatCode="_-* #,##0_-;\-* #,##0_-;_-* &quot;-&quot;??_-;_-@_-">
                  <c:v>70</c:v>
                </c:pt>
                <c:pt idx="11" formatCode="_-* #,##0_-;\-* #,##0_-;_-* &quot;-&quot;??_-;_-@_-">
                  <c:v>-191</c:v>
                </c:pt>
                <c:pt idx="12" formatCode="_-* #,##0_-;\-* #,##0_-;_-* &quot;-&quot;??_-;_-@_-">
                  <c:v>162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E08-4701-9863-C0784C6381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81139376"/>
        <c:axId val="2081140336"/>
      </c:barChart>
      <c:dateAx>
        <c:axId val="2081139376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2081140336"/>
        <c:crosses val="autoZero"/>
        <c:auto val="1"/>
        <c:lblOffset val="100"/>
        <c:baseTimeUnit val="months"/>
      </c:dateAx>
      <c:valAx>
        <c:axId val="20811403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20811393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'13 JUNDIAÍ'!$G$3</c:f>
              <c:strCache>
                <c:ptCount val="1"/>
                <c:pt idx="0">
                  <c:v>Saldo de emprego celetista em Jundiaí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'13 JUNDIAÍ'!$F$4:$F$16</c:f>
              <c:numCache>
                <c:formatCode>mmm\-yy</c:formatCode>
                <c:ptCount val="1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  <c:pt idx="11">
                  <c:v>45992</c:v>
                </c:pt>
                <c:pt idx="12">
                  <c:v>46023</c:v>
                </c:pt>
              </c:numCache>
            </c:numRef>
          </c:cat>
          <c:val>
            <c:numRef>
              <c:f>'13 JUNDIAÍ'!$G$4:$G$16</c:f>
              <c:numCache>
                <c:formatCode>General</c:formatCode>
                <c:ptCount val="13"/>
                <c:pt idx="0">
                  <c:v>617</c:v>
                </c:pt>
                <c:pt idx="1">
                  <c:v>1247</c:v>
                </c:pt>
                <c:pt idx="2" formatCode="_-* #,##0_-;\-* #,##0_-;_-* &quot;-&quot;??_-;_-@_-">
                  <c:v>229</c:v>
                </c:pt>
                <c:pt idx="3" formatCode="_-* #,##0_-;\-* #,##0_-;_-* &quot;-&quot;??_-;_-@_-">
                  <c:v>1259</c:v>
                </c:pt>
                <c:pt idx="4" formatCode="_-* #,##0_-;\-* #,##0_-;_-* &quot;-&quot;??_-;_-@_-">
                  <c:v>758</c:v>
                </c:pt>
                <c:pt idx="5" formatCode="_-* #,##0_-;\-* #,##0_-;_-* &quot;-&quot;??_-;_-@_-">
                  <c:v>193</c:v>
                </c:pt>
                <c:pt idx="6" formatCode="_-* #,##0_-;\-* #,##0_-;_-* &quot;-&quot;??_-;_-@_-">
                  <c:v>405</c:v>
                </c:pt>
                <c:pt idx="7" formatCode="_-* #,##0_-;\-* #,##0_-;_-* &quot;-&quot;??_-;_-@_-">
                  <c:v>502</c:v>
                </c:pt>
                <c:pt idx="8" formatCode="_-* #,##0_-;\-* #,##0_-;_-* &quot;-&quot;??_-;_-@_-">
                  <c:v>924</c:v>
                </c:pt>
                <c:pt idx="9" formatCode="_-* #,##0_-;\-* #,##0_-;_-* &quot;-&quot;??_-;_-@_-">
                  <c:v>367</c:v>
                </c:pt>
                <c:pt idx="10" formatCode="_-* #,##0_-;\-* #,##0_-;_-* &quot;-&quot;??_-;_-@_-">
                  <c:v>-357</c:v>
                </c:pt>
                <c:pt idx="11" formatCode="_-* #,##0_-;\-* #,##0_-;_-* &quot;-&quot;??_-;_-@_-">
                  <c:v>-2783</c:v>
                </c:pt>
                <c:pt idx="12" formatCode="_-* #,##0_-;\-* #,##0_-;_-* &quot;-&quot;??_-;_-@_-">
                  <c:v>619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43A-4875-BC65-1CB08568DA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81146096"/>
        <c:axId val="2081152816"/>
      </c:barChart>
      <c:dateAx>
        <c:axId val="2081146096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2081152816"/>
        <c:crosses val="autoZero"/>
        <c:auto val="1"/>
        <c:lblOffset val="100"/>
        <c:baseTimeUnit val="months"/>
      </c:dateAx>
      <c:valAx>
        <c:axId val="20811528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20811460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'14 MATÃO'!$G$3</c:f>
              <c:strCache>
                <c:ptCount val="1"/>
                <c:pt idx="0">
                  <c:v>Saldo de emprego celetista em Matão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'14 MATÃO'!$F$4:$F$16</c:f>
              <c:numCache>
                <c:formatCode>mmm\-yy</c:formatCode>
                <c:ptCount val="1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  <c:pt idx="11">
                  <c:v>45992</c:v>
                </c:pt>
                <c:pt idx="12">
                  <c:v>46023</c:v>
                </c:pt>
              </c:numCache>
            </c:numRef>
          </c:cat>
          <c:val>
            <c:numRef>
              <c:f>'14 MATÃO'!$G$4:$G$16</c:f>
              <c:numCache>
                <c:formatCode>#,##0</c:formatCode>
                <c:ptCount val="13"/>
                <c:pt idx="0">
                  <c:v>537</c:v>
                </c:pt>
                <c:pt idx="1">
                  <c:v>714</c:v>
                </c:pt>
                <c:pt idx="2">
                  <c:v>1085</c:v>
                </c:pt>
                <c:pt idx="3">
                  <c:v>1935</c:v>
                </c:pt>
                <c:pt idx="4">
                  <c:v>1197</c:v>
                </c:pt>
                <c:pt idx="5">
                  <c:v>916</c:v>
                </c:pt>
                <c:pt idx="6">
                  <c:v>365</c:v>
                </c:pt>
                <c:pt idx="7">
                  <c:v>43</c:v>
                </c:pt>
                <c:pt idx="8">
                  <c:v>-214</c:v>
                </c:pt>
                <c:pt idx="9">
                  <c:v>-602</c:v>
                </c:pt>
                <c:pt idx="10">
                  <c:v>-309</c:v>
                </c:pt>
                <c:pt idx="11">
                  <c:v>-1374</c:v>
                </c:pt>
                <c:pt idx="12">
                  <c:v>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D00-4EF2-9B0E-4009B90E75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81156656"/>
        <c:axId val="2081167216"/>
      </c:barChart>
      <c:dateAx>
        <c:axId val="2081156656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2081167216"/>
        <c:crosses val="autoZero"/>
        <c:auto val="1"/>
        <c:lblOffset val="100"/>
        <c:baseTimeUnit val="months"/>
      </c:dateAx>
      <c:valAx>
        <c:axId val="20811672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20811566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Saldo de emprego celetista - Pindamonhangaba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'15 PINDA'!$G$3</c:f>
              <c:strCache>
                <c:ptCount val="1"/>
                <c:pt idx="0">
                  <c:v>Saldo de emprego celetista Pindamonhangaba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'15 PINDA'!$F$4:$F$16</c:f>
              <c:numCache>
                <c:formatCode>mmm\-yy</c:formatCode>
                <c:ptCount val="1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  <c:pt idx="11">
                  <c:v>45992</c:v>
                </c:pt>
                <c:pt idx="12">
                  <c:v>46023</c:v>
                </c:pt>
              </c:numCache>
            </c:numRef>
          </c:cat>
          <c:val>
            <c:numRef>
              <c:f>'15 PINDA'!$G$4:$G$16</c:f>
              <c:numCache>
                <c:formatCode>#,##0</c:formatCode>
                <c:ptCount val="13"/>
                <c:pt idx="0">
                  <c:v>138</c:v>
                </c:pt>
                <c:pt idx="1">
                  <c:v>407</c:v>
                </c:pt>
                <c:pt idx="2">
                  <c:v>12</c:v>
                </c:pt>
                <c:pt idx="3">
                  <c:v>211</c:v>
                </c:pt>
                <c:pt idx="4">
                  <c:v>-126</c:v>
                </c:pt>
                <c:pt idx="5">
                  <c:v>51</c:v>
                </c:pt>
                <c:pt idx="6">
                  <c:v>-76</c:v>
                </c:pt>
                <c:pt idx="7">
                  <c:v>232</c:v>
                </c:pt>
                <c:pt idx="8">
                  <c:v>8</c:v>
                </c:pt>
                <c:pt idx="9">
                  <c:v>-45</c:v>
                </c:pt>
                <c:pt idx="10">
                  <c:v>98</c:v>
                </c:pt>
                <c:pt idx="11">
                  <c:v>-529</c:v>
                </c:pt>
                <c:pt idx="12">
                  <c:v>235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FB0-43E1-A094-D2C11D6601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81162896"/>
        <c:axId val="2081181136"/>
      </c:barChart>
      <c:dateAx>
        <c:axId val="2081162896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2081181136"/>
        <c:crosses val="autoZero"/>
        <c:auto val="1"/>
        <c:lblOffset val="100"/>
        <c:baseTimeUnit val="months"/>
      </c:dateAx>
      <c:valAx>
        <c:axId val="20811811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20811628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3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300"/>
              <a:t>Saldo de emprego celetista - São José dos Campos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'16 SJC'!$G$3</c:f>
              <c:strCache>
                <c:ptCount val="1"/>
                <c:pt idx="0">
                  <c:v>Saldo de emprego celetista em São José dos Campos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'16 SJC'!$F$4:$F$16</c:f>
              <c:numCache>
                <c:formatCode>mmm\-yy</c:formatCode>
                <c:ptCount val="1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  <c:pt idx="11">
                  <c:v>45992</c:v>
                </c:pt>
                <c:pt idx="12">
                  <c:v>46023</c:v>
                </c:pt>
              </c:numCache>
            </c:numRef>
          </c:cat>
          <c:val>
            <c:numRef>
              <c:f>'16 SJC'!$G$4:$G$16</c:f>
              <c:numCache>
                <c:formatCode>#,##0</c:formatCode>
                <c:ptCount val="13"/>
                <c:pt idx="0">
                  <c:v>132</c:v>
                </c:pt>
                <c:pt idx="1">
                  <c:v>1481</c:v>
                </c:pt>
                <c:pt idx="2">
                  <c:v>1021</c:v>
                </c:pt>
                <c:pt idx="3">
                  <c:v>1483</c:v>
                </c:pt>
                <c:pt idx="4">
                  <c:v>643</c:v>
                </c:pt>
                <c:pt idx="5">
                  <c:v>1618</c:v>
                </c:pt>
                <c:pt idx="6">
                  <c:v>661</c:v>
                </c:pt>
                <c:pt idx="7">
                  <c:v>918</c:v>
                </c:pt>
                <c:pt idx="8">
                  <c:v>557</c:v>
                </c:pt>
                <c:pt idx="9">
                  <c:v>7</c:v>
                </c:pt>
                <c:pt idx="10">
                  <c:v>506</c:v>
                </c:pt>
                <c:pt idx="11">
                  <c:v>-2883</c:v>
                </c:pt>
                <c:pt idx="12">
                  <c:v>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660-4E1C-B105-2602B54131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7739872"/>
        <c:axId val="37740352"/>
      </c:barChart>
      <c:dateAx>
        <c:axId val="3773987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37740352"/>
        <c:crosses val="autoZero"/>
        <c:auto val="1"/>
        <c:lblOffset val="100"/>
        <c:baseTimeUnit val="months"/>
      </c:dateAx>
      <c:valAx>
        <c:axId val="377403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377398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'17 MIRASSOL'!$G$3</c:f>
              <c:strCache>
                <c:ptCount val="1"/>
                <c:pt idx="0">
                  <c:v>Saldo de emprego celetista em Mirassol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'17 MIRASSOL'!$F$4:$F$16</c:f>
              <c:numCache>
                <c:formatCode>mmm\-yy</c:formatCode>
                <c:ptCount val="1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  <c:pt idx="11">
                  <c:v>45992</c:v>
                </c:pt>
                <c:pt idx="12">
                  <c:v>46023</c:v>
                </c:pt>
              </c:numCache>
            </c:numRef>
          </c:cat>
          <c:val>
            <c:numRef>
              <c:f>'17 MIRASSOL'!$G$4:$G$16</c:f>
              <c:numCache>
                <c:formatCode>#,##0</c:formatCode>
                <c:ptCount val="13"/>
                <c:pt idx="0">
                  <c:v>178</c:v>
                </c:pt>
                <c:pt idx="1">
                  <c:v>-19</c:v>
                </c:pt>
                <c:pt idx="2">
                  <c:v>-26</c:v>
                </c:pt>
                <c:pt idx="3">
                  <c:v>52</c:v>
                </c:pt>
                <c:pt idx="4">
                  <c:v>249</c:v>
                </c:pt>
                <c:pt idx="5">
                  <c:v>77</c:v>
                </c:pt>
                <c:pt idx="6">
                  <c:v>27</c:v>
                </c:pt>
                <c:pt idx="7">
                  <c:v>123</c:v>
                </c:pt>
                <c:pt idx="8">
                  <c:v>0</c:v>
                </c:pt>
                <c:pt idx="9">
                  <c:v>473</c:v>
                </c:pt>
                <c:pt idx="10">
                  <c:v>160</c:v>
                </c:pt>
                <c:pt idx="11">
                  <c:v>-392</c:v>
                </c:pt>
                <c:pt idx="12">
                  <c:v>-8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52F-42F8-985D-02695E03200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7737472"/>
        <c:axId val="37733152"/>
      </c:barChart>
      <c:dateAx>
        <c:axId val="3773747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37733152"/>
        <c:crosses val="autoZero"/>
        <c:auto val="1"/>
        <c:lblOffset val="100"/>
        <c:baseTimeUnit val="months"/>
      </c:dateAx>
      <c:valAx>
        <c:axId val="377331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377374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Saldo de emprego celetista - Presidente Venceslau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'18 VENCESLAU'!$G$3</c:f>
              <c:strCache>
                <c:ptCount val="1"/>
                <c:pt idx="0">
                  <c:v>Saldo de emprego celetista em Presidente Venceslau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'18 VENCESLAU'!$F$4:$F$16</c:f>
              <c:numCache>
                <c:formatCode>mmm\-yy</c:formatCode>
                <c:ptCount val="1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  <c:pt idx="11">
                  <c:v>45992</c:v>
                </c:pt>
                <c:pt idx="12">
                  <c:v>46023</c:v>
                </c:pt>
              </c:numCache>
            </c:numRef>
          </c:cat>
          <c:val>
            <c:numRef>
              <c:f>'18 VENCESLAU'!$G$4:$G$16</c:f>
              <c:numCache>
                <c:formatCode>#,##0</c:formatCode>
                <c:ptCount val="13"/>
                <c:pt idx="0">
                  <c:v>9</c:v>
                </c:pt>
                <c:pt idx="1">
                  <c:v>32</c:v>
                </c:pt>
                <c:pt idx="2">
                  <c:v>141</c:v>
                </c:pt>
                <c:pt idx="3">
                  <c:v>50</c:v>
                </c:pt>
                <c:pt idx="4">
                  <c:v>61</c:v>
                </c:pt>
                <c:pt idx="5">
                  <c:v>70</c:v>
                </c:pt>
                <c:pt idx="6">
                  <c:v>1</c:v>
                </c:pt>
                <c:pt idx="7">
                  <c:v>125</c:v>
                </c:pt>
                <c:pt idx="8">
                  <c:v>52</c:v>
                </c:pt>
                <c:pt idx="9">
                  <c:v>-56</c:v>
                </c:pt>
                <c:pt idx="10">
                  <c:v>24</c:v>
                </c:pt>
                <c:pt idx="11">
                  <c:v>-58</c:v>
                </c:pt>
                <c:pt idx="12">
                  <c:v>-57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C9F-4B7F-87CB-A90756C42CD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81155696"/>
        <c:axId val="2081174416"/>
      </c:barChart>
      <c:dateAx>
        <c:axId val="2081155696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2081174416"/>
        <c:crosses val="autoZero"/>
        <c:auto val="1"/>
        <c:lblOffset val="100"/>
        <c:baseTimeUnit val="months"/>
      </c:dateAx>
      <c:valAx>
        <c:axId val="20811744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20811556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'19 MOGI'!$G$3</c:f>
              <c:strCache>
                <c:ptCount val="1"/>
                <c:pt idx="0">
                  <c:v>Saldo de emprego celetista em Mogi-Guaçu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'19 MOGI'!$F$4:$F$16</c:f>
              <c:numCache>
                <c:formatCode>mmm\-yy</c:formatCode>
                <c:ptCount val="1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  <c:pt idx="11">
                  <c:v>45992</c:v>
                </c:pt>
                <c:pt idx="12">
                  <c:v>46023</c:v>
                </c:pt>
              </c:numCache>
            </c:numRef>
          </c:cat>
          <c:val>
            <c:numRef>
              <c:f>'19 MOGI'!$G$4:$G$16</c:f>
              <c:numCache>
                <c:formatCode>#,##0</c:formatCode>
                <c:ptCount val="13"/>
                <c:pt idx="0">
                  <c:v>522</c:v>
                </c:pt>
                <c:pt idx="1">
                  <c:v>798</c:v>
                </c:pt>
                <c:pt idx="2">
                  <c:v>363</c:v>
                </c:pt>
                <c:pt idx="3">
                  <c:v>770</c:v>
                </c:pt>
                <c:pt idx="4">
                  <c:v>486</c:v>
                </c:pt>
                <c:pt idx="5">
                  <c:v>157</c:v>
                </c:pt>
                <c:pt idx="6">
                  <c:v>-51</c:v>
                </c:pt>
                <c:pt idx="7">
                  <c:v>-90</c:v>
                </c:pt>
                <c:pt idx="8">
                  <c:v>252</c:v>
                </c:pt>
                <c:pt idx="9">
                  <c:v>26</c:v>
                </c:pt>
                <c:pt idx="10">
                  <c:v>267</c:v>
                </c:pt>
                <c:pt idx="11">
                  <c:v>-983</c:v>
                </c:pt>
                <c:pt idx="12">
                  <c:v>-31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ADD-4BC3-97FD-D76445EF4D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7762912"/>
        <c:axId val="37764832"/>
      </c:barChart>
      <c:dateAx>
        <c:axId val="3776291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37764832"/>
        <c:crosses val="autoZero"/>
        <c:auto val="1"/>
        <c:lblOffset val="100"/>
        <c:baseTimeUnit val="months"/>
      </c:dateAx>
      <c:valAx>
        <c:axId val="377648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377629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/>
              <a:t>SALDO DE EMPREGO CELETISTA - COMÉRCIO - CAPITAL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'2 Comercio Capital'!$A$36:$A$48</c:f>
              <c:numCache>
                <c:formatCode>mmm\-yy</c:formatCode>
                <c:ptCount val="1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  <c:pt idx="11">
                  <c:v>45992</c:v>
                </c:pt>
                <c:pt idx="12">
                  <c:v>46023</c:v>
                </c:pt>
              </c:numCache>
            </c:numRef>
          </c:cat>
          <c:val>
            <c:numRef>
              <c:f>'2 Comercio Capital'!$D$36:$D$48</c:f>
              <c:numCache>
                <c:formatCode>#,##0</c:formatCode>
                <c:ptCount val="13"/>
                <c:pt idx="0">
                  <c:v>-4550</c:v>
                </c:pt>
                <c:pt idx="1">
                  <c:v>4844</c:v>
                </c:pt>
                <c:pt idx="2">
                  <c:v>-171</c:v>
                </c:pt>
                <c:pt idx="3">
                  <c:v>3129</c:v>
                </c:pt>
                <c:pt idx="4">
                  <c:v>2742</c:v>
                </c:pt>
                <c:pt idx="5">
                  <c:v>2736</c:v>
                </c:pt>
                <c:pt idx="6">
                  <c:v>3489</c:v>
                </c:pt>
                <c:pt idx="7">
                  <c:v>4693</c:v>
                </c:pt>
                <c:pt idx="8">
                  <c:v>90</c:v>
                </c:pt>
                <c:pt idx="9">
                  <c:v>525</c:v>
                </c:pt>
                <c:pt idx="10">
                  <c:v>4546</c:v>
                </c:pt>
                <c:pt idx="11">
                  <c:v>-7664</c:v>
                </c:pt>
                <c:pt idx="12">
                  <c:v>-6559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790-4E6F-9F91-D50E75D09F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995005359"/>
        <c:axId val="995005839"/>
      </c:barChart>
      <c:dateAx>
        <c:axId val="995005359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995005839"/>
        <c:crosses val="autoZero"/>
        <c:auto val="1"/>
        <c:lblOffset val="100"/>
        <c:baseTimeUnit val="months"/>
      </c:dateAx>
      <c:valAx>
        <c:axId val="99500583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99500535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'20 RIBEIRÃO'!$G$3</c:f>
              <c:strCache>
                <c:ptCount val="1"/>
                <c:pt idx="0">
                  <c:v>Saldo de emprego celetista em Ribeirão Preto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'20 RIBEIRÃO'!$F$4:$F$16</c:f>
              <c:numCache>
                <c:formatCode>mmm\-yy</c:formatCode>
                <c:ptCount val="1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  <c:pt idx="11">
                  <c:v>45992</c:v>
                </c:pt>
                <c:pt idx="12">
                  <c:v>46023</c:v>
                </c:pt>
              </c:numCache>
            </c:numRef>
          </c:cat>
          <c:val>
            <c:numRef>
              <c:f>'20 RIBEIRÃO'!$G$4:$G$16</c:f>
              <c:numCache>
                <c:formatCode>#,##0</c:formatCode>
                <c:ptCount val="13"/>
                <c:pt idx="0">
                  <c:v>998</c:v>
                </c:pt>
                <c:pt idx="1">
                  <c:v>2460</c:v>
                </c:pt>
                <c:pt idx="2">
                  <c:v>372</c:v>
                </c:pt>
                <c:pt idx="3">
                  <c:v>900</c:v>
                </c:pt>
                <c:pt idx="4">
                  <c:v>-88</c:v>
                </c:pt>
                <c:pt idx="5">
                  <c:v>279</c:v>
                </c:pt>
                <c:pt idx="6">
                  <c:v>327</c:v>
                </c:pt>
                <c:pt idx="7">
                  <c:v>205</c:v>
                </c:pt>
                <c:pt idx="8">
                  <c:v>720</c:v>
                </c:pt>
                <c:pt idx="9">
                  <c:v>284</c:v>
                </c:pt>
                <c:pt idx="10">
                  <c:v>375</c:v>
                </c:pt>
                <c:pt idx="11">
                  <c:v>-3076</c:v>
                </c:pt>
                <c:pt idx="12">
                  <c:v>768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998-4EF8-A3EB-F6D5D5AA56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81148496"/>
        <c:axId val="2081148976"/>
      </c:barChart>
      <c:dateAx>
        <c:axId val="2081148496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2081148976"/>
        <c:crosses val="autoZero"/>
        <c:auto val="1"/>
        <c:lblOffset val="100"/>
        <c:baseTimeUnit val="months"/>
      </c:dateAx>
      <c:valAx>
        <c:axId val="20811489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208114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Saldo de emprego celetista em JAÚ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'21 JAÚ'!$G$3</c:f>
              <c:strCache>
                <c:ptCount val="1"/>
                <c:pt idx="0">
                  <c:v>Saldo de emprego celetista em JAÚ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'21 JAÚ'!$F$4:$F$16</c:f>
              <c:numCache>
                <c:formatCode>mmm\-yy</c:formatCode>
                <c:ptCount val="1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  <c:pt idx="11">
                  <c:v>45992</c:v>
                </c:pt>
                <c:pt idx="12">
                  <c:v>46023</c:v>
                </c:pt>
              </c:numCache>
            </c:numRef>
          </c:cat>
          <c:val>
            <c:numRef>
              <c:f>'21 JAÚ'!$G$4:$G$16</c:f>
              <c:numCache>
                <c:formatCode>#,##0</c:formatCode>
                <c:ptCount val="13"/>
                <c:pt idx="0">
                  <c:v>408</c:v>
                </c:pt>
                <c:pt idx="1">
                  <c:v>452</c:v>
                </c:pt>
                <c:pt idx="2">
                  <c:v>14</c:v>
                </c:pt>
                <c:pt idx="3">
                  <c:v>392</c:v>
                </c:pt>
                <c:pt idx="4">
                  <c:v>-105</c:v>
                </c:pt>
                <c:pt idx="5">
                  <c:v>96</c:v>
                </c:pt>
                <c:pt idx="6">
                  <c:v>87</c:v>
                </c:pt>
                <c:pt idx="7">
                  <c:v>159</c:v>
                </c:pt>
                <c:pt idx="8">
                  <c:v>41</c:v>
                </c:pt>
                <c:pt idx="9">
                  <c:v>98</c:v>
                </c:pt>
                <c:pt idx="10">
                  <c:v>-91</c:v>
                </c:pt>
                <c:pt idx="11">
                  <c:v>-791</c:v>
                </c:pt>
                <c:pt idx="12">
                  <c:v>296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56C-4196-A177-4A6BB5F139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81148496"/>
        <c:axId val="2081148976"/>
      </c:barChart>
      <c:dateAx>
        <c:axId val="2081148496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2081148976"/>
        <c:crosses val="autoZero"/>
        <c:auto val="1"/>
        <c:lblOffset val="100"/>
        <c:baseTimeUnit val="months"/>
      </c:dateAx>
      <c:valAx>
        <c:axId val="20811489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208114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/>
              <a:t>SALDO DE EMPREGOS CELETISTAS - SERVIÇOS - ESP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>
        <c:manualLayout>
          <c:layoutTarget val="inner"/>
          <c:xMode val="edge"/>
          <c:yMode val="edge"/>
          <c:x val="9.6160632432907608E-2"/>
          <c:y val="0.12280441961698427"/>
          <c:w val="0.8839031634203619"/>
          <c:h val="0.84077474954486997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'3 Serviços Estado'!$A$36:$A$48</c:f>
              <c:numCache>
                <c:formatCode>mmm\-yy</c:formatCode>
                <c:ptCount val="1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  <c:pt idx="11">
                  <c:v>45992</c:v>
                </c:pt>
                <c:pt idx="12">
                  <c:v>46023</c:v>
                </c:pt>
              </c:numCache>
            </c:numRef>
          </c:cat>
          <c:val>
            <c:numRef>
              <c:f>'3 Serviços Estado'!$D$36:$D$48</c:f>
              <c:numCache>
                <c:formatCode>#,##0</c:formatCode>
                <c:ptCount val="13"/>
                <c:pt idx="0">
                  <c:v>9092</c:v>
                </c:pt>
                <c:pt idx="1">
                  <c:v>84437</c:v>
                </c:pt>
                <c:pt idx="2">
                  <c:v>21356</c:v>
                </c:pt>
                <c:pt idx="3">
                  <c:v>36025</c:v>
                </c:pt>
                <c:pt idx="4">
                  <c:v>18813</c:v>
                </c:pt>
                <c:pt idx="5">
                  <c:v>23013</c:v>
                </c:pt>
                <c:pt idx="6">
                  <c:v>14919</c:v>
                </c:pt>
                <c:pt idx="7">
                  <c:v>22628</c:v>
                </c:pt>
                <c:pt idx="8">
                  <c:v>33787</c:v>
                </c:pt>
                <c:pt idx="9">
                  <c:v>23449</c:v>
                </c:pt>
                <c:pt idx="10">
                  <c:v>32363</c:v>
                </c:pt>
                <c:pt idx="11">
                  <c:v>-129955</c:v>
                </c:pt>
                <c:pt idx="12">
                  <c:v>3001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5B2-486C-933A-55431C896C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04932303"/>
        <c:axId val="1204948143"/>
      </c:barChart>
      <c:dateAx>
        <c:axId val="1204932303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204948143"/>
        <c:crosses val="autoZero"/>
        <c:auto val="1"/>
        <c:lblOffset val="100"/>
        <c:baseTimeUnit val="months"/>
      </c:dateAx>
      <c:valAx>
        <c:axId val="120494814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20493230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/>
              <a:t>SALDO DE EMPREGOS</a:t>
            </a:r>
            <a:r>
              <a:rPr lang="pt-BR" baseline="0"/>
              <a:t> CELETISTAS - SERVIÇOS - CAPITAL</a:t>
            </a:r>
            <a:endParaRPr lang="pt-B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'4 Serviços Capital'!$A$34:$A$46</c:f>
              <c:numCache>
                <c:formatCode>mmm\-yy</c:formatCode>
                <c:ptCount val="13"/>
                <c:pt idx="0">
                  <c:v>45597</c:v>
                </c:pt>
                <c:pt idx="1">
                  <c:v>45627</c:v>
                </c:pt>
                <c:pt idx="2">
                  <c:v>45658</c:v>
                </c:pt>
                <c:pt idx="3">
                  <c:v>45689</c:v>
                </c:pt>
                <c:pt idx="4">
                  <c:v>45717</c:v>
                </c:pt>
                <c:pt idx="5">
                  <c:v>45748</c:v>
                </c:pt>
                <c:pt idx="6">
                  <c:v>45778</c:v>
                </c:pt>
                <c:pt idx="7">
                  <c:v>45809</c:v>
                </c:pt>
                <c:pt idx="8">
                  <c:v>45839</c:v>
                </c:pt>
                <c:pt idx="9">
                  <c:v>45870</c:v>
                </c:pt>
                <c:pt idx="10">
                  <c:v>45901</c:v>
                </c:pt>
                <c:pt idx="11">
                  <c:v>45931</c:v>
                </c:pt>
                <c:pt idx="12">
                  <c:v>45962</c:v>
                </c:pt>
              </c:numCache>
            </c:numRef>
          </c:cat>
          <c:val>
            <c:numRef>
              <c:f>'4 Serviços Capital'!$D$34:$D$46</c:f>
              <c:numCache>
                <c:formatCode>#,##0</c:formatCode>
                <c:ptCount val="13"/>
                <c:pt idx="0">
                  <c:v>18195</c:v>
                </c:pt>
                <c:pt idx="1">
                  <c:v>-36978</c:v>
                </c:pt>
                <c:pt idx="2">
                  <c:v>3312</c:v>
                </c:pt>
                <c:pt idx="3">
                  <c:v>25484</c:v>
                </c:pt>
                <c:pt idx="4">
                  <c:v>2993</c:v>
                </c:pt>
                <c:pt idx="5">
                  <c:v>7444</c:v>
                </c:pt>
                <c:pt idx="6">
                  <c:v>5994</c:v>
                </c:pt>
                <c:pt idx="7">
                  <c:v>14304</c:v>
                </c:pt>
                <c:pt idx="8">
                  <c:v>2860</c:v>
                </c:pt>
                <c:pt idx="9">
                  <c:v>7691</c:v>
                </c:pt>
                <c:pt idx="10">
                  <c:v>14038</c:v>
                </c:pt>
                <c:pt idx="11">
                  <c:v>12342</c:v>
                </c:pt>
                <c:pt idx="12">
                  <c:v>22227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2B-43ED-8C33-F7EA7757A9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16672223"/>
        <c:axId val="1016675103"/>
      </c:barChart>
      <c:dateAx>
        <c:axId val="1016672223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016675103"/>
        <c:crosses val="autoZero"/>
        <c:auto val="1"/>
        <c:lblOffset val="100"/>
        <c:baseTimeUnit val="months"/>
      </c:dateAx>
      <c:valAx>
        <c:axId val="101667510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01667222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'5 SINDIAUTO'!$B$12</c:f>
              <c:strCache>
                <c:ptCount val="1"/>
                <c:pt idx="0">
                  <c:v>Saldo de emprego celetista: Varejo de Automóveis Caminhonetas e Utilitários Usados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'5 SINDIAUTO'!$A$14:$A$26</c:f>
              <c:numCache>
                <c:formatCode>mmm\-yy</c:formatCode>
                <c:ptCount val="1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  <c:pt idx="11">
                  <c:v>45992</c:v>
                </c:pt>
                <c:pt idx="12">
                  <c:v>46023</c:v>
                </c:pt>
              </c:numCache>
            </c:numRef>
          </c:cat>
          <c:val>
            <c:numRef>
              <c:f>'5 SINDIAUTO'!$B$14:$B$26</c:f>
              <c:numCache>
                <c:formatCode>General</c:formatCode>
                <c:ptCount val="13"/>
                <c:pt idx="0">
                  <c:v>-92</c:v>
                </c:pt>
                <c:pt idx="1">
                  <c:v>31</c:v>
                </c:pt>
                <c:pt idx="2">
                  <c:v>0</c:v>
                </c:pt>
                <c:pt idx="3">
                  <c:v>-12</c:v>
                </c:pt>
                <c:pt idx="4">
                  <c:v>46</c:v>
                </c:pt>
                <c:pt idx="5" formatCode="_-* #,##0_-;\-* #,##0_-;_-* &quot;-&quot;??_-;_-@_-">
                  <c:v>8</c:v>
                </c:pt>
                <c:pt idx="6" formatCode="_-* #,##0_-;\-* #,##0_-;_-* &quot;-&quot;??_-;_-@_-">
                  <c:v>32</c:v>
                </c:pt>
                <c:pt idx="7">
                  <c:v>-12</c:v>
                </c:pt>
                <c:pt idx="8">
                  <c:v>-26</c:v>
                </c:pt>
                <c:pt idx="9">
                  <c:v>-30</c:v>
                </c:pt>
                <c:pt idx="10">
                  <c:v>35</c:v>
                </c:pt>
                <c:pt idx="11">
                  <c:v>-26</c:v>
                </c:pt>
                <c:pt idx="12">
                  <c:v>-22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8E6-439E-B349-7601830B94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994135039"/>
        <c:axId val="994138879"/>
      </c:barChart>
      <c:dateAx>
        <c:axId val="994135039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994138879"/>
        <c:crosses val="autoZero"/>
        <c:auto val="1"/>
        <c:lblOffset val="100"/>
        <c:baseTimeUnit val="months"/>
      </c:dateAx>
      <c:valAx>
        <c:axId val="99413887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99413503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/>
              <a:t>Saldo</a:t>
            </a:r>
            <a:r>
              <a:rPr lang="pt-BR" baseline="0"/>
              <a:t> no emprego celetista - ESP</a:t>
            </a:r>
            <a:endParaRPr lang="pt-B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'6 SINDIFLORES'!$B$21</c:f>
              <c:strCache>
                <c:ptCount val="1"/>
                <c:pt idx="0">
                  <c:v>Plantas e Flores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'6 SINDIFLORES'!$A$22:$A$34</c:f>
              <c:numCache>
                <c:formatCode>mmm\-yy</c:formatCode>
                <c:ptCount val="1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  <c:pt idx="11">
                  <c:v>45992</c:v>
                </c:pt>
                <c:pt idx="12">
                  <c:v>46023</c:v>
                </c:pt>
              </c:numCache>
            </c:numRef>
          </c:cat>
          <c:val>
            <c:numRef>
              <c:f>'6 SINDIFLORES'!$B$22:$B$34</c:f>
              <c:numCache>
                <c:formatCode>\+#,##0;\-#,##0;"(zero)"</c:formatCode>
                <c:ptCount val="13"/>
                <c:pt idx="0">
                  <c:v>-30</c:v>
                </c:pt>
                <c:pt idx="1">
                  <c:v>102</c:v>
                </c:pt>
                <c:pt idx="2">
                  <c:v>51</c:v>
                </c:pt>
                <c:pt idx="3">
                  <c:v>-9</c:v>
                </c:pt>
                <c:pt idx="4">
                  <c:v>-12</c:v>
                </c:pt>
                <c:pt idx="5">
                  <c:v>-28</c:v>
                </c:pt>
                <c:pt idx="6">
                  <c:v>-9</c:v>
                </c:pt>
                <c:pt idx="7">
                  <c:v>-22</c:v>
                </c:pt>
                <c:pt idx="8">
                  <c:v>-18</c:v>
                </c:pt>
                <c:pt idx="9">
                  <c:v>-12</c:v>
                </c:pt>
                <c:pt idx="10">
                  <c:v>141</c:v>
                </c:pt>
                <c:pt idx="11">
                  <c:v>-90</c:v>
                </c:pt>
                <c:pt idx="12">
                  <c:v>-21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BB3-42FB-A6DA-2B309D973664}"/>
            </c:ext>
          </c:extLst>
        </c:ser>
        <c:ser>
          <c:idx val="1"/>
          <c:order val="1"/>
          <c:tx>
            <c:strRef>
              <c:f>'6 SINDIFLORES'!$C$21</c:f>
              <c:strCache>
                <c:ptCount val="1"/>
                <c:pt idx="0">
                  <c:v>Outros Produtos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'6 SINDIFLORES'!$A$22:$A$34</c:f>
              <c:numCache>
                <c:formatCode>mmm\-yy</c:formatCode>
                <c:ptCount val="1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  <c:pt idx="11">
                  <c:v>45992</c:v>
                </c:pt>
                <c:pt idx="12">
                  <c:v>46023</c:v>
                </c:pt>
              </c:numCache>
            </c:numRef>
          </c:cat>
          <c:val>
            <c:numRef>
              <c:f>'6 SINDIFLORES'!$C$22:$C$34</c:f>
              <c:numCache>
                <c:formatCode>\+#,##0;\-#,##0;"(zero)"</c:formatCode>
                <c:ptCount val="13"/>
                <c:pt idx="0">
                  <c:v>275</c:v>
                </c:pt>
                <c:pt idx="1">
                  <c:v>369</c:v>
                </c:pt>
                <c:pt idx="2">
                  <c:v>-93</c:v>
                </c:pt>
                <c:pt idx="3">
                  <c:v>75</c:v>
                </c:pt>
                <c:pt idx="4">
                  <c:v>66</c:v>
                </c:pt>
                <c:pt idx="5">
                  <c:v>195</c:v>
                </c:pt>
                <c:pt idx="6">
                  <c:v>44</c:v>
                </c:pt>
                <c:pt idx="7">
                  <c:v>65</c:v>
                </c:pt>
                <c:pt idx="8">
                  <c:v>121</c:v>
                </c:pt>
                <c:pt idx="9">
                  <c:v>39</c:v>
                </c:pt>
                <c:pt idx="10">
                  <c:v>320</c:v>
                </c:pt>
                <c:pt idx="11">
                  <c:v>-1094</c:v>
                </c:pt>
                <c:pt idx="12">
                  <c:v>123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BB3-42FB-A6DA-2B309D9736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378989375"/>
        <c:axId val="1378989855"/>
      </c:barChart>
      <c:dateAx>
        <c:axId val="1378989375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378989855"/>
        <c:crosses val="autoZero"/>
        <c:auto val="1"/>
        <c:lblOffset val="100"/>
        <c:baseTimeUnit val="months"/>
      </c:dateAx>
      <c:valAx>
        <c:axId val="137898985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\+#,##0;\-#,##0;&quot;(zero)&quot;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37898937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/>
              <a:t>SALDO DO EMPREGO CELETISTA - SINDIÓTICA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'7 SINDIOPTICA'!$B$19</c:f>
              <c:strCache>
                <c:ptCount val="1"/>
                <c:pt idx="0">
                  <c:v>Artigos Fotográficos e para Filmagem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'7 SINDIOPTICA'!$A$21:$A$33</c:f>
              <c:numCache>
                <c:formatCode>mmm\-yy</c:formatCode>
                <c:ptCount val="1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  <c:pt idx="11">
                  <c:v>45992</c:v>
                </c:pt>
                <c:pt idx="12">
                  <c:v>46023</c:v>
                </c:pt>
              </c:numCache>
            </c:numRef>
          </c:cat>
          <c:val>
            <c:numRef>
              <c:f>'7 SINDIOPTICA'!$B$21:$B$33</c:f>
              <c:numCache>
                <c:formatCode>General</c:formatCode>
                <c:ptCount val="13"/>
                <c:pt idx="0">
                  <c:v>4</c:v>
                </c:pt>
                <c:pt idx="1">
                  <c:v>15</c:v>
                </c:pt>
                <c:pt idx="2" formatCode="_-* #,##0_-;\-* #,##0_-;_-* &quot;-&quot;??_-;_-@_-">
                  <c:v>11</c:v>
                </c:pt>
                <c:pt idx="3" formatCode="_-* #,##0_-;\-* #,##0_-;_-* &quot;-&quot;??_-;_-@_-">
                  <c:v>12</c:v>
                </c:pt>
                <c:pt idx="4">
                  <c:v>23</c:v>
                </c:pt>
                <c:pt idx="5">
                  <c:v>13</c:v>
                </c:pt>
                <c:pt idx="6">
                  <c:v>23</c:v>
                </c:pt>
                <c:pt idx="7">
                  <c:v>3</c:v>
                </c:pt>
                <c:pt idx="8">
                  <c:v>21</c:v>
                </c:pt>
                <c:pt idx="9">
                  <c:v>18</c:v>
                </c:pt>
                <c:pt idx="10">
                  <c:v>-7</c:v>
                </c:pt>
                <c:pt idx="11">
                  <c:v>-45</c:v>
                </c:pt>
                <c:pt idx="12">
                  <c:v>-11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04E-4982-AE2B-580C5703A95A}"/>
            </c:ext>
          </c:extLst>
        </c:ser>
        <c:ser>
          <c:idx val="1"/>
          <c:order val="1"/>
          <c:tx>
            <c:strRef>
              <c:f>'7 SINDIOPTICA'!$C$19</c:f>
              <c:strCache>
                <c:ptCount val="1"/>
                <c:pt idx="0">
                  <c:v>Artigos de óptica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'7 SINDIOPTICA'!$A$21:$A$33</c:f>
              <c:numCache>
                <c:formatCode>mmm\-yy</c:formatCode>
                <c:ptCount val="1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  <c:pt idx="11">
                  <c:v>45992</c:v>
                </c:pt>
                <c:pt idx="12">
                  <c:v>46023</c:v>
                </c:pt>
              </c:numCache>
            </c:numRef>
          </c:cat>
          <c:val>
            <c:numRef>
              <c:f>'7 SINDIOPTICA'!$C$21:$C$33</c:f>
              <c:numCache>
                <c:formatCode>General</c:formatCode>
                <c:ptCount val="13"/>
                <c:pt idx="0">
                  <c:v>-165</c:v>
                </c:pt>
                <c:pt idx="1">
                  <c:v>177</c:v>
                </c:pt>
                <c:pt idx="2" formatCode="_-* #,##0_-;\-* #,##0_-;_-* &quot;-&quot;??_-;_-@_-">
                  <c:v>-169</c:v>
                </c:pt>
                <c:pt idx="3" formatCode="_-* #,##0_-;\-* #,##0_-;_-* &quot;-&quot;??_-;_-@_-">
                  <c:v>141</c:v>
                </c:pt>
                <c:pt idx="4">
                  <c:v>-71</c:v>
                </c:pt>
                <c:pt idx="5">
                  <c:v>61</c:v>
                </c:pt>
                <c:pt idx="6">
                  <c:v>14</c:v>
                </c:pt>
                <c:pt idx="7">
                  <c:v>15</c:v>
                </c:pt>
                <c:pt idx="8">
                  <c:v>-31</c:v>
                </c:pt>
                <c:pt idx="9">
                  <c:v>12</c:v>
                </c:pt>
                <c:pt idx="10">
                  <c:v>98</c:v>
                </c:pt>
                <c:pt idx="11">
                  <c:v>-198</c:v>
                </c:pt>
                <c:pt idx="12">
                  <c:v>-68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04E-4982-AE2B-580C5703A9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351029952"/>
        <c:axId val="1351012192"/>
      </c:barChart>
      <c:dateAx>
        <c:axId val="135102995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351012192"/>
        <c:crosses val="autoZero"/>
        <c:auto val="1"/>
        <c:lblOffset val="100"/>
        <c:baseTimeUnit val="months"/>
      </c:dateAx>
      <c:valAx>
        <c:axId val="13510121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35102995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'8 SINDINESFA'!$B$21</c:f>
              <c:strCache>
                <c:ptCount val="1"/>
                <c:pt idx="0">
                  <c:v>Saldo do emprego celetista: atacado paulista de resíduos e sucatas metálicos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'8 SINDINESFA'!$A$22:$A$34</c:f>
              <c:numCache>
                <c:formatCode>mmm\-yy</c:formatCode>
                <c:ptCount val="1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  <c:pt idx="11">
                  <c:v>45992</c:v>
                </c:pt>
                <c:pt idx="12">
                  <c:v>46023</c:v>
                </c:pt>
              </c:numCache>
            </c:numRef>
          </c:cat>
          <c:val>
            <c:numRef>
              <c:f>'8 SINDINESFA'!$B$22:$B$34</c:f>
              <c:numCache>
                <c:formatCode>General</c:formatCode>
                <c:ptCount val="13"/>
                <c:pt idx="0">
                  <c:v>83</c:v>
                </c:pt>
                <c:pt idx="1">
                  <c:v>214</c:v>
                </c:pt>
                <c:pt idx="2">
                  <c:v>77</c:v>
                </c:pt>
                <c:pt idx="3">
                  <c:v>32</c:v>
                </c:pt>
                <c:pt idx="4" formatCode="#,##0">
                  <c:v>-28</c:v>
                </c:pt>
                <c:pt idx="5">
                  <c:v>42</c:v>
                </c:pt>
                <c:pt idx="6" formatCode="#,##0">
                  <c:v>53</c:v>
                </c:pt>
                <c:pt idx="7" formatCode="#,##0">
                  <c:v>16</c:v>
                </c:pt>
                <c:pt idx="8">
                  <c:v>60</c:v>
                </c:pt>
                <c:pt idx="9" formatCode="#,##0">
                  <c:v>-8</c:v>
                </c:pt>
                <c:pt idx="10" formatCode="#,##0">
                  <c:v>-1</c:v>
                </c:pt>
                <c:pt idx="11" formatCode="#,##0">
                  <c:v>-165</c:v>
                </c:pt>
                <c:pt idx="12" formatCode="#,##0">
                  <c:v>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292-480E-BE30-02E3BE66026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506651200"/>
        <c:axId val="1506653120"/>
      </c:barChart>
      <c:dateAx>
        <c:axId val="1506651200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506653120"/>
        <c:crosses val="autoZero"/>
        <c:auto val="1"/>
        <c:lblOffset val="100"/>
        <c:baseTimeUnit val="months"/>
      </c:dateAx>
      <c:valAx>
        <c:axId val="15066531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5066512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'9 SINCOQUIM'!$B$21</c:f>
              <c:strCache>
                <c:ptCount val="1"/>
                <c:pt idx="0">
                  <c:v>Saldo do emprego celetista dos CNES de representação do Sincoquim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'9 SINCOQUIM'!$A$22:$A$34</c:f>
              <c:numCache>
                <c:formatCode>mmm\-yy</c:formatCode>
                <c:ptCount val="13"/>
                <c:pt idx="0">
                  <c:v>45658</c:v>
                </c:pt>
                <c:pt idx="1">
                  <c:v>45689</c:v>
                </c:pt>
                <c:pt idx="2">
                  <c:v>45717</c:v>
                </c:pt>
                <c:pt idx="3">
                  <c:v>45748</c:v>
                </c:pt>
                <c:pt idx="4">
                  <c:v>45778</c:v>
                </c:pt>
                <c:pt idx="5">
                  <c:v>45809</c:v>
                </c:pt>
                <c:pt idx="6">
                  <c:v>45839</c:v>
                </c:pt>
                <c:pt idx="7">
                  <c:v>45870</c:v>
                </c:pt>
                <c:pt idx="8">
                  <c:v>45901</c:v>
                </c:pt>
                <c:pt idx="9">
                  <c:v>45931</c:v>
                </c:pt>
                <c:pt idx="10">
                  <c:v>45962</c:v>
                </c:pt>
                <c:pt idx="11">
                  <c:v>45992</c:v>
                </c:pt>
                <c:pt idx="12">
                  <c:v>46023</c:v>
                </c:pt>
              </c:numCache>
            </c:numRef>
          </c:cat>
          <c:val>
            <c:numRef>
              <c:f>'9 SINCOQUIM'!$B$22:$B$34</c:f>
              <c:numCache>
                <c:formatCode>General</c:formatCode>
                <c:ptCount val="13"/>
                <c:pt idx="0">
                  <c:v>-12</c:v>
                </c:pt>
                <c:pt idx="1">
                  <c:v>173</c:v>
                </c:pt>
                <c:pt idx="2">
                  <c:v>155</c:v>
                </c:pt>
                <c:pt idx="3">
                  <c:v>-10</c:v>
                </c:pt>
                <c:pt idx="4">
                  <c:v>-19</c:v>
                </c:pt>
                <c:pt idx="5">
                  <c:v>11</c:v>
                </c:pt>
                <c:pt idx="6">
                  <c:v>-13</c:v>
                </c:pt>
                <c:pt idx="7" formatCode="_-* #,##0_-;\-* #,##0_-;_-* &quot;-&quot;??_-;_-@_-">
                  <c:v>35</c:v>
                </c:pt>
                <c:pt idx="8">
                  <c:v>-16</c:v>
                </c:pt>
                <c:pt idx="9">
                  <c:v>13</c:v>
                </c:pt>
                <c:pt idx="10">
                  <c:v>50</c:v>
                </c:pt>
                <c:pt idx="11">
                  <c:v>-152</c:v>
                </c:pt>
                <c:pt idx="12">
                  <c:v>-39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566-4B9D-A1FA-FE22D25E287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96445360"/>
        <c:axId val="596434800"/>
      </c:barChart>
      <c:dateAx>
        <c:axId val="596445360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596434800"/>
        <c:crosses val="autoZero"/>
        <c:auto val="1"/>
        <c:lblOffset val="100"/>
        <c:baseTimeUnit val="months"/>
      </c:dateAx>
      <c:valAx>
        <c:axId val="5964348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5964453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8.xm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9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0.xml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495300</xdr:colOff>
      <xdr:row>38</xdr:row>
      <xdr:rowOff>176212</xdr:rowOff>
    </xdr:from>
    <xdr:to>
      <xdr:col>11</xdr:col>
      <xdr:colOff>295275</xdr:colOff>
      <xdr:row>58</xdr:row>
      <xdr:rowOff>133349</xdr:rowOff>
    </xdr:to>
    <xdr:graphicFrame macro="">
      <xdr:nvGraphicFramePr>
        <xdr:cNvPr id="9" name="Gráfico 8">
          <a:extLst>
            <a:ext uri="{FF2B5EF4-FFF2-40B4-BE49-F238E27FC236}">
              <a16:creationId xmlns:a16="http://schemas.microsoft.com/office/drawing/2014/main" id="{A8CF9B76-5201-485C-4F3F-D260176ACD1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198120</xdr:colOff>
      <xdr:row>3</xdr:row>
      <xdr:rowOff>11430</xdr:rowOff>
    </xdr:from>
    <xdr:to>
      <xdr:col>12</xdr:col>
      <xdr:colOff>1493520</xdr:colOff>
      <xdr:row>19</xdr:row>
      <xdr:rowOff>53340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5B4628C5-D193-A059-D76A-345F258B19F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99060</xdr:colOff>
      <xdr:row>3</xdr:row>
      <xdr:rowOff>26670</xdr:rowOff>
    </xdr:from>
    <xdr:to>
      <xdr:col>16</xdr:col>
      <xdr:colOff>7620</xdr:colOff>
      <xdr:row>18</xdr:row>
      <xdr:rowOff>26670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A8D760E0-9D94-4500-B1DE-4B1B678D8C1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190500</xdr:colOff>
      <xdr:row>3</xdr:row>
      <xdr:rowOff>57150</xdr:rowOff>
    </xdr:from>
    <xdr:to>
      <xdr:col>15</xdr:col>
      <xdr:colOff>205740</xdr:colOff>
      <xdr:row>18</xdr:row>
      <xdr:rowOff>57150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7E4E3D36-2E84-A0CD-E17F-1DC1E1FD82B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175260</xdr:colOff>
      <xdr:row>3</xdr:row>
      <xdr:rowOff>11430</xdr:rowOff>
    </xdr:from>
    <xdr:to>
      <xdr:col>15</xdr:col>
      <xdr:colOff>190500</xdr:colOff>
      <xdr:row>18</xdr:row>
      <xdr:rowOff>11430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BE5227FB-2F61-83B4-5383-0874FFD06EE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68580</xdr:colOff>
      <xdr:row>3</xdr:row>
      <xdr:rowOff>26670</xdr:rowOff>
    </xdr:from>
    <xdr:to>
      <xdr:col>15</xdr:col>
      <xdr:colOff>144780</xdr:colOff>
      <xdr:row>18</xdr:row>
      <xdr:rowOff>26670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5DACCE13-19FC-B8B5-228C-BF7C1B03FA2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22860</xdr:colOff>
      <xdr:row>3</xdr:row>
      <xdr:rowOff>11430</xdr:rowOff>
    </xdr:from>
    <xdr:to>
      <xdr:col>16</xdr:col>
      <xdr:colOff>14760</xdr:colOff>
      <xdr:row>18</xdr:row>
      <xdr:rowOff>11430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715FE435-8F3C-2B77-7498-942FDF21BCA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106680</xdr:colOff>
      <xdr:row>3</xdr:row>
      <xdr:rowOff>57150</xdr:rowOff>
    </xdr:from>
    <xdr:to>
      <xdr:col>15</xdr:col>
      <xdr:colOff>182880</xdr:colOff>
      <xdr:row>18</xdr:row>
      <xdr:rowOff>57150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3C134284-A59E-C4DF-92A6-AD9F70B611C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83820</xdr:colOff>
      <xdr:row>3</xdr:row>
      <xdr:rowOff>49530</xdr:rowOff>
    </xdr:from>
    <xdr:to>
      <xdr:col>15</xdr:col>
      <xdr:colOff>160020</xdr:colOff>
      <xdr:row>18</xdr:row>
      <xdr:rowOff>49530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B5F33260-924F-C93D-BCA0-115FB533F5A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99060</xdr:colOff>
      <xdr:row>2</xdr:row>
      <xdr:rowOff>179070</xdr:rowOff>
    </xdr:from>
    <xdr:to>
      <xdr:col>16</xdr:col>
      <xdr:colOff>68580</xdr:colOff>
      <xdr:row>18</xdr:row>
      <xdr:rowOff>45720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1A6A76B4-7C7A-869B-2AAF-9AD663C38DF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76200</xdr:colOff>
      <xdr:row>3</xdr:row>
      <xdr:rowOff>26670</xdr:rowOff>
    </xdr:from>
    <xdr:to>
      <xdr:col>15</xdr:col>
      <xdr:colOff>152400</xdr:colOff>
      <xdr:row>18</xdr:row>
      <xdr:rowOff>26670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63BF7AC8-9FC1-4F81-42E6-7CE88C161D1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581024</xdr:colOff>
      <xdr:row>20</xdr:row>
      <xdr:rowOff>42863</xdr:rowOff>
    </xdr:from>
    <xdr:to>
      <xdr:col>11</xdr:col>
      <xdr:colOff>514349</xdr:colOff>
      <xdr:row>43</xdr:row>
      <xdr:rowOff>19050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DDA8A403-FCE9-0BCB-8269-3CED1C9C87C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99060</xdr:colOff>
      <xdr:row>3</xdr:row>
      <xdr:rowOff>19050</xdr:rowOff>
    </xdr:from>
    <xdr:to>
      <xdr:col>15</xdr:col>
      <xdr:colOff>175260</xdr:colOff>
      <xdr:row>18</xdr:row>
      <xdr:rowOff>19050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D50F21EB-1123-8AD8-9D17-F40D1BEBA9C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99060</xdr:colOff>
      <xdr:row>3</xdr:row>
      <xdr:rowOff>19050</xdr:rowOff>
    </xdr:from>
    <xdr:to>
      <xdr:col>15</xdr:col>
      <xdr:colOff>175260</xdr:colOff>
      <xdr:row>18</xdr:row>
      <xdr:rowOff>19050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102512CE-A53F-489E-AA20-9EE3078B647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9525</xdr:colOff>
      <xdr:row>38</xdr:row>
      <xdr:rowOff>42863</xdr:rowOff>
    </xdr:from>
    <xdr:to>
      <xdr:col>9</xdr:col>
      <xdr:colOff>581025</xdr:colOff>
      <xdr:row>59</xdr:row>
      <xdr:rowOff>38100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9130EA3D-8927-0E0E-BF6D-93DAF350168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28574</xdr:colOff>
      <xdr:row>38</xdr:row>
      <xdr:rowOff>147638</xdr:rowOff>
    </xdr:from>
    <xdr:to>
      <xdr:col>10</xdr:col>
      <xdr:colOff>38099</xdr:colOff>
      <xdr:row>58</xdr:row>
      <xdr:rowOff>133350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591F880A-A879-E3C7-3D17-671A441C82B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9109</xdr:colOff>
      <xdr:row>12</xdr:row>
      <xdr:rowOff>14567</xdr:rowOff>
    </xdr:from>
    <xdr:to>
      <xdr:col>9</xdr:col>
      <xdr:colOff>600636</xdr:colOff>
      <xdr:row>28</xdr:row>
      <xdr:rowOff>171449</xdr:rowOff>
    </xdr:to>
    <xdr:graphicFrame macro="">
      <xdr:nvGraphicFramePr>
        <xdr:cNvPr id="9" name="Gráfico 8">
          <a:extLst>
            <a:ext uri="{FF2B5EF4-FFF2-40B4-BE49-F238E27FC236}">
              <a16:creationId xmlns:a16="http://schemas.microsoft.com/office/drawing/2014/main" id="{D8C14E43-2CC4-AC18-E9E9-998AD7FD60F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449580</xdr:colOff>
      <xdr:row>19</xdr:row>
      <xdr:rowOff>72390</xdr:rowOff>
    </xdr:from>
    <xdr:to>
      <xdr:col>11</xdr:col>
      <xdr:colOff>464820</xdr:colOff>
      <xdr:row>36</xdr:row>
      <xdr:rowOff>99060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2AFB58CC-F4ED-E8B3-2542-B083A347506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129540</xdr:colOff>
      <xdr:row>19</xdr:row>
      <xdr:rowOff>125730</xdr:rowOff>
    </xdr:from>
    <xdr:to>
      <xdr:col>10</xdr:col>
      <xdr:colOff>434340</xdr:colOff>
      <xdr:row>34</xdr:row>
      <xdr:rowOff>125730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E55A962-8B60-5FE3-1D62-6FF810D0DDD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289560</xdr:colOff>
      <xdr:row>21</xdr:row>
      <xdr:rowOff>72390</xdr:rowOff>
    </xdr:from>
    <xdr:to>
      <xdr:col>9</xdr:col>
      <xdr:colOff>594360</xdr:colOff>
      <xdr:row>36</xdr:row>
      <xdr:rowOff>72390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551FE498-4ABF-E247-5081-84C72FFDCA9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300990</xdr:colOff>
      <xdr:row>21</xdr:row>
      <xdr:rowOff>51435</xdr:rowOff>
    </xdr:from>
    <xdr:to>
      <xdr:col>11</xdr:col>
      <xdr:colOff>415290</xdr:colOff>
      <xdr:row>41</xdr:row>
      <xdr:rowOff>62865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FB78A068-D24B-C13D-D523-2CD83248F8B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4009EF4C-37D4-44E3-A35E-9CE86C54F128}" name="Tabela1" displayName="Tabela1" ref="A19:E44" totalsRowShown="0" headerRowDxfId="27" dataDxfId="26">
  <autoFilter ref="A19:E44" xr:uid="{4009EF4C-37D4-44E3-A35E-9CE86C54F128}">
    <filterColumn colId="0" hiddenButton="1"/>
    <filterColumn colId="1" hiddenButton="1"/>
    <filterColumn colId="2" hiddenButton="1"/>
    <filterColumn colId="3" hiddenButton="1"/>
    <filterColumn colId="4" hiddenButton="1"/>
  </autoFilter>
  <tableColumns count="5">
    <tableColumn id="1" xr3:uid="{A419D77C-7C3E-4C25-B9F4-F1D8488A4CD8}" name="Mês" dataDxfId="25"/>
    <tableColumn id="2" xr3:uid="{870C01CC-E956-4A1B-B133-8ED6D2BEEFE1}" name="Admitidos" dataDxfId="24"/>
    <tableColumn id="3" xr3:uid="{BA0BA7DA-DBBF-419B-8DB8-38740003B1D3}" name="Desligados" dataDxfId="23"/>
    <tableColumn id="4" xr3:uid="{7EABA862-7B26-4D49-836E-4F258ED4988B}" name="Saldo" dataDxfId="22"/>
    <tableColumn id="5" xr3:uid="{C40BE38E-769B-4203-AC82-AFB326E1F374}" name="Estoque" dataDxfId="21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24C5D6AD-9FBB-45C7-A807-A01878302427}" name="Tabela2" displayName="Tabela2" ref="A23:E48" totalsRowShown="0" headerRowDxfId="20" dataDxfId="19">
  <autoFilter ref="A23:E48" xr:uid="{24C5D6AD-9FBB-45C7-A807-A01878302427}">
    <filterColumn colId="0" hiddenButton="1"/>
    <filterColumn colId="1" hiddenButton="1"/>
    <filterColumn colId="2" hiddenButton="1"/>
    <filterColumn colId="3" hiddenButton="1"/>
    <filterColumn colId="4" hiddenButton="1"/>
  </autoFilter>
  <tableColumns count="5">
    <tableColumn id="1" xr3:uid="{DA4BBE4F-922A-49EB-924F-17B221754674}" name="Mês" dataDxfId="18"/>
    <tableColumn id="2" xr3:uid="{BF2DE4B3-B19F-44B6-A36B-B5236A63EC33}" name="Admitidos" dataDxfId="17"/>
    <tableColumn id="3" xr3:uid="{86D8C4DA-8F23-4F02-A5EF-B9CBE7FD43F6}" name="Desligados" dataDxfId="16"/>
    <tableColumn id="4" xr3:uid="{C778A290-4019-46B6-8A02-81BB4519E6EB}" name="Saldo" dataDxfId="15"/>
    <tableColumn id="5" xr3:uid="{F23C7F9F-48C4-4910-A5C5-AC792E39F32A}" name="Estoque" dataDxfId="14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1F261D8C-AC49-467D-912D-250979B5BE1B}" name="Tabela3" displayName="Tabela3" ref="A23:E48" totalsRowShown="0" headerRowDxfId="13" dataDxfId="12">
  <autoFilter ref="A23:E48" xr:uid="{1F261D8C-AC49-467D-912D-250979B5BE1B}">
    <filterColumn colId="0" hiddenButton="1"/>
    <filterColumn colId="1" hiddenButton="1"/>
    <filterColumn colId="2" hiddenButton="1"/>
    <filterColumn colId="3" hiddenButton="1"/>
    <filterColumn colId="4" hiddenButton="1"/>
  </autoFilter>
  <tableColumns count="5">
    <tableColumn id="1" xr3:uid="{7222CB57-A682-424F-AFF3-04037827680A}" name="Mês" dataDxfId="11"/>
    <tableColumn id="2" xr3:uid="{920C8525-80C9-4A05-BEF9-B741BBFDB7BF}" name="Admitidos" dataDxfId="10"/>
    <tableColumn id="3" xr3:uid="{40FC2091-F574-47DF-9FF3-86409802EF90}" name="Desligados" dataDxfId="9"/>
    <tableColumn id="4" xr3:uid="{A8315D70-868F-4A2A-8147-E3089AED489D}" name="Saldo" dataDxfId="8"/>
    <tableColumn id="5" xr3:uid="{289FD0A8-DBB7-4204-A278-9A5F381DA5DC}" name="Estoque" dataDxfId="7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DEA986BD-D334-49EA-A85D-57D945E7017C}" name="Tabela4" displayName="Tabela4" ref="A23:E48" totalsRowShown="0" headerRowDxfId="6" dataDxfId="5">
  <autoFilter ref="A23:E48" xr:uid="{DEA986BD-D334-49EA-A85D-57D945E7017C}">
    <filterColumn colId="0" hiddenButton="1"/>
    <filterColumn colId="1" hiddenButton="1"/>
    <filterColumn colId="2" hiddenButton="1"/>
    <filterColumn colId="3" hiddenButton="1"/>
    <filterColumn colId="4" hiddenButton="1"/>
  </autoFilter>
  <tableColumns count="5">
    <tableColumn id="1" xr3:uid="{6BEF81D9-0096-4C4A-A166-C95E48DA9F92}" name="mês" dataDxfId="4"/>
    <tableColumn id="2" xr3:uid="{877FC30F-9FD9-4769-922A-399C249D412C}" name="Admitidos" dataDxfId="3"/>
    <tableColumn id="3" xr3:uid="{FE026B7D-01B9-4228-B02E-2CF03CB62552}" name="Desligados" dataDxfId="2"/>
    <tableColumn id="4" xr3:uid="{692B2C54-01DB-41A5-99B2-BA352A070269}" name="Saldo" dataDxfId="1"/>
    <tableColumn id="5" xr3:uid="{71234520-7544-4418-9701-BFE09421599B}" name="Estoque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o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app.powerbi.com/view?r=eyJrIjoiNWI5NWI0ODEtYmZiYy00Mjg3LTkzNWUtY2UyYjIwMDE1YWI2IiwidCI6IjNlYzkyOTY5LTVhNTEtNGYxOC04YWM5LWVmOThmYmFmYTk3OCJ9&amp;pageName=ReportSectionb52b07ec3b5f3ac6c749" TargetMode="External"/><Relationship Id="rId4" Type="http://schemas.openxmlformats.org/officeDocument/2006/relationships/table" Target="../tables/table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2.xml"/><Relationship Id="rId1" Type="http://schemas.openxmlformats.org/officeDocument/2006/relationships/hyperlink" Target="https://app.powerbi.com/view?r=eyJrIjoiNWI5NWI0ODEtYmZiYy00Mjg3LTkzNWUtY2UyYjIwMDE1YWI2IiwidCI6IjNlYzkyOTY5LTVhNTEtNGYxOC04YWM5LWVmOThmYmFmYTk3OCJ9&amp;pageName=ReportSectionb52b07ec3b5f3ac6c749" TargetMode="Externa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app.powerbi.com/view?r=eyJrIjoiNWI5NWI0ODEtYmZiYy00Mjg3LTkzNWUtY2UyYjIwMDE1YWI2IiwidCI6IjNlYzkyOTY5LTVhNTEtNGYxOC04YWM5LWVmOThmYmFmYTk3OCJ9&amp;pageName=ReportSectionb52b07ec3b5f3ac6c749" TargetMode="External"/><Relationship Id="rId4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app.powerbi.com/view?r=eyJrIjoiNWI5NWI0ODEtYmZiYy00Mjg3LTkzNWUtY2UyYjIwMDE1YWI2IiwidCI6IjNlYzkyOTY5LTVhNTEtNGYxOC04YWM5LWVmOThmYmFmYTk3OCJ9&amp;pageName=ReportSectionb52b07ec3b5f3ac6c749" TargetMode="External"/><Relationship Id="rId4" Type="http://schemas.openxmlformats.org/officeDocument/2006/relationships/table" Target="../tables/table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9.xml"/><Relationship Id="rId2" Type="http://schemas.openxmlformats.org/officeDocument/2006/relationships/hyperlink" Target="https://app.powerbi.com/view?r=eyJrIjoiNWI5NWI0ODEtYmZiYy00Mjg3LTkzNWUtY2UyYjIwMDE1YWI2IiwidCI6IjNlYzkyOTY5LTVhNTEtNGYxOC04YWM5LWVmOThmYmFmYTk3OCJ9&amp;pageName=ReportSectionb52b07ec3b5f3ac6c749" TargetMode="External"/><Relationship Id="rId1" Type="http://schemas.openxmlformats.org/officeDocument/2006/relationships/hyperlink" Target="https://app.powerbi.com/view?r=eyJrIjoiNWI5NWI0ODEtYmZiYy00Mjg3LTkzNWUtY2UyYjIwMDE1YWI2IiwidCI6IjNlYzkyOTY5LTVhNTEtNGYxOC04YWM5LWVmOThmYmFmYTk3OCJ9&amp;pageName=ReportSectionb52b07ec3b5f3ac6c74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ilha1"/>
  <dimension ref="A1:W152"/>
  <sheetViews>
    <sheetView zoomScale="80" zoomScaleNormal="80" workbookViewId="0">
      <selection activeCell="O36" sqref="O36"/>
    </sheetView>
  </sheetViews>
  <sheetFormatPr defaultColWidth="9.33203125" defaultRowHeight="14.4" x14ac:dyDescent="0.3"/>
  <cols>
    <col min="1" max="1" width="18.5546875" style="1" bestFit="1" customWidth="1"/>
    <col min="2" max="2" width="12.6640625" style="2" customWidth="1"/>
    <col min="3" max="3" width="12.21875" style="2" customWidth="1"/>
    <col min="4" max="4" width="9.6640625" style="2" bestFit="1" customWidth="1"/>
    <col min="5" max="5" width="9.88671875" style="2" customWidth="1"/>
    <col min="6" max="6" width="9.6640625" style="2" customWidth="1"/>
    <col min="7" max="7" width="32.5546875" style="3" customWidth="1"/>
    <col min="8" max="11" width="11.44140625" style="3" customWidth="1"/>
    <col min="12" max="19" width="9.33203125" style="3"/>
    <col min="20" max="20" width="9.5546875" style="3" customWidth="1"/>
    <col min="21" max="16384" width="9.33203125" style="3"/>
  </cols>
  <sheetData>
    <row r="1" spans="1:22" x14ac:dyDescent="0.3">
      <c r="A1" s="32" t="s">
        <v>46</v>
      </c>
    </row>
    <row r="2" spans="1:22" ht="31.2" customHeight="1" x14ac:dyDescent="0.3">
      <c r="A2" s="158" t="s">
        <v>6</v>
      </c>
      <c r="B2" s="159"/>
      <c r="C2" s="159"/>
      <c r="D2" s="159"/>
      <c r="E2" s="160"/>
      <c r="F2" s="14"/>
    </row>
    <row r="3" spans="1:22" s="4" customFormat="1" x14ac:dyDescent="0.3">
      <c r="F3" s="1"/>
      <c r="Q3" s="48"/>
      <c r="R3" s="48"/>
      <c r="S3" s="48"/>
      <c r="U3" s="48"/>
      <c r="V3" s="49"/>
    </row>
    <row r="4" spans="1:22" ht="15" hidden="1" customHeight="1" x14ac:dyDescent="0.3">
      <c r="A4" s="12" t="s">
        <v>145</v>
      </c>
      <c r="B4" s="12" t="s">
        <v>1</v>
      </c>
      <c r="C4" s="12" t="s">
        <v>2</v>
      </c>
      <c r="D4" s="12" t="s">
        <v>7</v>
      </c>
      <c r="E4" s="7" t="s">
        <v>4</v>
      </c>
      <c r="F4" s="15"/>
      <c r="Q4" s="8"/>
      <c r="R4" s="8"/>
      <c r="S4" s="8"/>
      <c r="U4" s="8"/>
      <c r="V4" s="11"/>
    </row>
    <row r="5" spans="1:22" ht="15" hidden="1" customHeight="1" x14ac:dyDescent="0.3">
      <c r="A5" s="7">
        <v>2010</v>
      </c>
      <c r="B5" s="13">
        <v>1459642</v>
      </c>
      <c r="C5" s="13">
        <v>-1268048</v>
      </c>
      <c r="D5" s="13">
        <v>191594</v>
      </c>
      <c r="E5" s="13">
        <f t="shared" ref="E5:E14" si="0">E6-D6</f>
        <v>2296878</v>
      </c>
      <c r="F5" s="15"/>
      <c r="Q5" s="8"/>
      <c r="R5" s="8"/>
      <c r="S5" s="8"/>
      <c r="U5" s="8"/>
      <c r="V5" s="11"/>
    </row>
    <row r="6" spans="1:22" hidden="1" x14ac:dyDescent="0.3">
      <c r="A6" s="7">
        <v>2011</v>
      </c>
      <c r="B6" s="13">
        <v>1559551</v>
      </c>
      <c r="C6" s="13">
        <v>-1426042</v>
      </c>
      <c r="D6" s="13">
        <v>133509</v>
      </c>
      <c r="E6" s="13">
        <f t="shared" si="0"/>
        <v>2430387</v>
      </c>
      <c r="F6" s="15"/>
    </row>
    <row r="7" spans="1:22" hidden="1" x14ac:dyDescent="0.3">
      <c r="A7" s="7">
        <v>2012</v>
      </c>
      <c r="B7" s="13">
        <v>1555935</v>
      </c>
      <c r="C7" s="13">
        <v>-1444379</v>
      </c>
      <c r="D7" s="13">
        <v>111556</v>
      </c>
      <c r="E7" s="13">
        <f t="shared" si="0"/>
        <v>2541943</v>
      </c>
      <c r="F7" s="15"/>
    </row>
    <row r="8" spans="1:22" hidden="1" x14ac:dyDescent="0.3">
      <c r="A8" s="7">
        <v>2013</v>
      </c>
      <c r="B8" s="13">
        <v>1596997</v>
      </c>
      <c r="C8" s="13">
        <v>-1514752</v>
      </c>
      <c r="D8" s="13">
        <v>82245</v>
      </c>
      <c r="E8" s="13">
        <f t="shared" si="0"/>
        <v>2624188</v>
      </c>
      <c r="F8" s="15"/>
    </row>
    <row r="9" spans="1:22" hidden="1" x14ac:dyDescent="0.3">
      <c r="A9" s="7">
        <v>2014</v>
      </c>
      <c r="B9" s="13">
        <v>1563946</v>
      </c>
      <c r="C9" s="13">
        <v>-1522953</v>
      </c>
      <c r="D9" s="13">
        <v>40993</v>
      </c>
      <c r="E9" s="13">
        <f t="shared" si="0"/>
        <v>2665181</v>
      </c>
      <c r="F9" s="15"/>
    </row>
    <row r="10" spans="1:22" hidden="1" x14ac:dyDescent="0.3">
      <c r="A10" s="7">
        <v>2015</v>
      </c>
      <c r="B10" s="13">
        <v>1277111</v>
      </c>
      <c r="C10" s="13">
        <v>-1352407</v>
      </c>
      <c r="D10" s="13">
        <v>-75296</v>
      </c>
      <c r="E10" s="13">
        <f t="shared" si="0"/>
        <v>2589885</v>
      </c>
      <c r="F10" s="15"/>
    </row>
    <row r="11" spans="1:22" hidden="1" x14ac:dyDescent="0.3">
      <c r="A11" s="7">
        <v>2016</v>
      </c>
      <c r="B11" s="13">
        <v>1076302</v>
      </c>
      <c r="C11" s="13">
        <v>-1127094</v>
      </c>
      <c r="D11" s="13">
        <v>-50792</v>
      </c>
      <c r="E11" s="13">
        <f t="shared" si="0"/>
        <v>2539093</v>
      </c>
      <c r="F11" s="15"/>
    </row>
    <row r="12" spans="1:22" hidden="1" x14ac:dyDescent="0.3">
      <c r="A12" s="7">
        <v>2017</v>
      </c>
      <c r="B12" s="13">
        <v>1082555</v>
      </c>
      <c r="C12" s="13">
        <v>-1068361</v>
      </c>
      <c r="D12" s="13">
        <v>14194</v>
      </c>
      <c r="E12" s="13">
        <f t="shared" si="0"/>
        <v>2553287</v>
      </c>
      <c r="F12" s="15"/>
    </row>
    <row r="13" spans="1:22" hidden="1" x14ac:dyDescent="0.3">
      <c r="A13" s="7">
        <v>2018</v>
      </c>
      <c r="B13" s="13">
        <v>1134275</v>
      </c>
      <c r="C13" s="13">
        <v>-1107182</v>
      </c>
      <c r="D13" s="13">
        <v>27093</v>
      </c>
      <c r="E13" s="13">
        <f t="shared" si="0"/>
        <v>2580380</v>
      </c>
      <c r="F13" s="15"/>
    </row>
    <row r="14" spans="1:22" hidden="1" x14ac:dyDescent="0.3">
      <c r="A14" s="7">
        <v>2019</v>
      </c>
      <c r="B14" s="13">
        <v>1169413</v>
      </c>
      <c r="C14" s="13">
        <v>-1132146</v>
      </c>
      <c r="D14" s="13">
        <v>37267</v>
      </c>
      <c r="E14" s="13">
        <f t="shared" si="0"/>
        <v>2617647</v>
      </c>
      <c r="F14" s="15"/>
    </row>
    <row r="15" spans="1:22" hidden="1" x14ac:dyDescent="0.3">
      <c r="A15" s="7">
        <v>2020</v>
      </c>
      <c r="B15" s="13">
        <v>1009577</v>
      </c>
      <c r="C15" s="13">
        <v>1055660</v>
      </c>
      <c r="D15" s="13">
        <v>-46083</v>
      </c>
      <c r="E15" s="13">
        <v>2571564</v>
      </c>
      <c r="F15" s="15"/>
      <c r="L15" s="8"/>
      <c r="M15" s="11"/>
    </row>
    <row r="16" spans="1:22" hidden="1" x14ac:dyDescent="0.3">
      <c r="A16" s="7">
        <v>2021</v>
      </c>
      <c r="B16" s="13">
        <v>1331680</v>
      </c>
      <c r="C16" s="13">
        <v>1167068</v>
      </c>
      <c r="D16" s="13">
        <v>164612</v>
      </c>
      <c r="E16" s="13">
        <v>2736176</v>
      </c>
      <c r="F16" s="17"/>
      <c r="L16" s="8"/>
      <c r="M16" s="11"/>
    </row>
    <row r="17" spans="1:23" hidden="1" x14ac:dyDescent="0.3">
      <c r="A17" s="7">
        <v>2022</v>
      </c>
      <c r="B17" s="13">
        <v>1464058</v>
      </c>
      <c r="C17" s="13">
        <v>1362399</v>
      </c>
      <c r="D17" s="13">
        <v>101659</v>
      </c>
      <c r="E17" s="13">
        <v>2837835</v>
      </c>
      <c r="F17" s="16"/>
      <c r="M17" s="11"/>
    </row>
    <row r="18" spans="1:23" hidden="1" x14ac:dyDescent="0.3">
      <c r="A18" s="133">
        <v>2023</v>
      </c>
      <c r="B18" s="134">
        <v>1512576</v>
      </c>
      <c r="C18" s="134">
        <v>1446329</v>
      </c>
      <c r="D18" s="134">
        <v>66247</v>
      </c>
      <c r="E18" s="134">
        <v>2904082</v>
      </c>
      <c r="F18" s="16"/>
    </row>
    <row r="19" spans="1:23" x14ac:dyDescent="0.3">
      <c r="A19" s="116" t="s">
        <v>145</v>
      </c>
      <c r="B19" s="117" t="s">
        <v>1</v>
      </c>
      <c r="C19" s="117" t="s">
        <v>2</v>
      </c>
      <c r="D19" s="117" t="s">
        <v>7</v>
      </c>
      <c r="E19" s="117" t="s">
        <v>4</v>
      </c>
      <c r="F19" s="16"/>
    </row>
    <row r="20" spans="1:23" x14ac:dyDescent="0.3">
      <c r="A20" s="135">
        <v>45292</v>
      </c>
      <c r="B20" s="136">
        <v>124424</v>
      </c>
      <c r="C20" s="136">
        <v>139572</v>
      </c>
      <c r="D20" s="136">
        <f t="shared" ref="D20:D35" si="1">B20-C20</f>
        <v>-15148</v>
      </c>
      <c r="E20" s="136">
        <v>2888934</v>
      </c>
      <c r="F20" s="16"/>
      <c r="G20" s="156" t="s">
        <v>38</v>
      </c>
      <c r="H20" s="156"/>
      <c r="I20" s="156"/>
      <c r="J20" s="156"/>
      <c r="K20" s="156"/>
      <c r="M20" s="3" t="s">
        <v>109</v>
      </c>
      <c r="N20" s="3" t="s">
        <v>58</v>
      </c>
      <c r="O20" s="3" t="s">
        <v>110</v>
      </c>
      <c r="P20" s="3" t="s">
        <v>111</v>
      </c>
      <c r="Q20" s="3" t="s">
        <v>1</v>
      </c>
      <c r="R20" s="3" t="s">
        <v>2</v>
      </c>
      <c r="S20" s="3" t="s">
        <v>7</v>
      </c>
      <c r="T20" s="3" t="s">
        <v>112</v>
      </c>
      <c r="U20" s="3" t="s">
        <v>113</v>
      </c>
      <c r="V20" s="3" t="s">
        <v>114</v>
      </c>
    </row>
    <row r="21" spans="1:23" x14ac:dyDescent="0.3">
      <c r="A21" s="135">
        <v>45323</v>
      </c>
      <c r="B21" s="136">
        <v>144243</v>
      </c>
      <c r="C21" s="136">
        <v>132315</v>
      </c>
      <c r="D21" s="136">
        <f t="shared" si="1"/>
        <v>11928</v>
      </c>
      <c r="E21" s="136">
        <f t="shared" ref="E21:E36" si="2">E20+D21</f>
        <v>2900862</v>
      </c>
      <c r="F21" s="16"/>
      <c r="G21" s="157">
        <v>46023</v>
      </c>
      <c r="H21" s="157"/>
      <c r="I21" s="157"/>
      <c r="J21" s="157"/>
      <c r="K21" s="157"/>
      <c r="M21" s="3" t="s">
        <v>62</v>
      </c>
      <c r="N21" s="3" t="s">
        <v>115</v>
      </c>
      <c r="O21" s="8" t="s">
        <v>116</v>
      </c>
      <c r="P21" s="8" t="s">
        <v>66</v>
      </c>
      <c r="Q21" s="8">
        <v>11512</v>
      </c>
      <c r="R21" s="8">
        <v>11817</v>
      </c>
      <c r="S21" s="8">
        <v>-305</v>
      </c>
      <c r="T21" s="8">
        <v>21.1</v>
      </c>
      <c r="U21" s="11">
        <v>299082</v>
      </c>
      <c r="V21" s="8">
        <v>-1E-3</v>
      </c>
      <c r="W21" s="11"/>
    </row>
    <row r="22" spans="1:23" x14ac:dyDescent="0.3">
      <c r="A22" s="135">
        <v>45352</v>
      </c>
      <c r="B22" s="136">
        <v>147071</v>
      </c>
      <c r="C22" s="136">
        <v>138578</v>
      </c>
      <c r="D22" s="136">
        <f t="shared" si="1"/>
        <v>8493</v>
      </c>
      <c r="E22" s="136">
        <f t="shared" si="2"/>
        <v>2909355</v>
      </c>
      <c r="F22" s="16"/>
      <c r="G22" s="31" t="s">
        <v>39</v>
      </c>
      <c r="H22" s="20" t="s">
        <v>1</v>
      </c>
      <c r="I22" s="20" t="s">
        <v>2</v>
      </c>
      <c r="J22" s="20" t="s">
        <v>7</v>
      </c>
      <c r="K22" s="20" t="s">
        <v>40</v>
      </c>
      <c r="M22" s="3" t="s">
        <v>62</v>
      </c>
      <c r="N22" s="3" t="s">
        <v>115</v>
      </c>
      <c r="O22" s="3" t="s">
        <v>116</v>
      </c>
      <c r="P22" s="3" t="s">
        <v>67</v>
      </c>
      <c r="Q22" s="8">
        <v>24330</v>
      </c>
      <c r="R22" s="8">
        <v>24629</v>
      </c>
      <c r="S22" s="8">
        <v>-299</v>
      </c>
      <c r="T22" s="8">
        <v>21.4</v>
      </c>
      <c r="U22" s="8">
        <v>654192</v>
      </c>
      <c r="V22" s="8">
        <v>-5.0000000000000001E-4</v>
      </c>
      <c r="W22" s="11"/>
    </row>
    <row r="23" spans="1:23" x14ac:dyDescent="0.3">
      <c r="A23" s="135">
        <v>45383</v>
      </c>
      <c r="B23" s="37">
        <v>148825</v>
      </c>
      <c r="C23" s="37">
        <v>141883</v>
      </c>
      <c r="D23" s="136">
        <f t="shared" si="1"/>
        <v>6942</v>
      </c>
      <c r="E23" s="136">
        <f t="shared" si="2"/>
        <v>2916297</v>
      </c>
      <c r="F23" s="16"/>
      <c r="G23" s="3" t="s">
        <v>41</v>
      </c>
      <c r="H23" s="34">
        <v>11512</v>
      </c>
      <c r="I23" s="34">
        <v>11817</v>
      </c>
      <c r="J23" s="34">
        <v>-305</v>
      </c>
      <c r="K23" s="34">
        <v>299082</v>
      </c>
      <c r="M23" s="3" t="s">
        <v>62</v>
      </c>
      <c r="N23" s="3" t="s">
        <v>115</v>
      </c>
      <c r="O23" s="3" t="s">
        <v>116</v>
      </c>
      <c r="P23" s="3" t="s">
        <v>43</v>
      </c>
      <c r="Q23" s="8">
        <v>98654</v>
      </c>
      <c r="R23" s="8">
        <v>118727</v>
      </c>
      <c r="S23" s="8">
        <v>-20073</v>
      </c>
      <c r="T23" s="8">
        <v>15.2</v>
      </c>
      <c r="U23" s="8">
        <v>2072944</v>
      </c>
      <c r="V23" s="8">
        <v>-9.5999999999999992E-3</v>
      </c>
      <c r="W23" s="11"/>
    </row>
    <row r="24" spans="1:23" x14ac:dyDescent="0.3">
      <c r="A24" s="135">
        <v>45413</v>
      </c>
      <c r="B24" s="136">
        <v>139010</v>
      </c>
      <c r="C24" s="136">
        <v>137718</v>
      </c>
      <c r="D24" s="136">
        <f t="shared" si="1"/>
        <v>1292</v>
      </c>
      <c r="E24" s="136">
        <f t="shared" si="2"/>
        <v>2917589</v>
      </c>
      <c r="F24" s="16"/>
      <c r="G24" s="3" t="s">
        <v>42</v>
      </c>
      <c r="H24" s="34">
        <v>24330</v>
      </c>
      <c r="I24" s="34">
        <v>24629</v>
      </c>
      <c r="J24" s="34">
        <v>-299</v>
      </c>
      <c r="K24" s="34">
        <v>654192</v>
      </c>
    </row>
    <row r="25" spans="1:23" x14ac:dyDescent="0.3">
      <c r="A25" s="135">
        <v>45444</v>
      </c>
      <c r="B25" s="136">
        <v>139325</v>
      </c>
      <c r="C25" s="136">
        <v>129932</v>
      </c>
      <c r="D25" s="136">
        <f t="shared" si="1"/>
        <v>9393</v>
      </c>
      <c r="E25" s="136">
        <f t="shared" si="2"/>
        <v>2926982</v>
      </c>
      <c r="F25" s="16"/>
      <c r="G25" s="3" t="s">
        <v>43</v>
      </c>
      <c r="H25" s="34">
        <v>98654</v>
      </c>
      <c r="I25" s="34">
        <v>118727</v>
      </c>
      <c r="J25" s="34">
        <v>-20073</v>
      </c>
      <c r="K25" s="34">
        <v>2072944</v>
      </c>
    </row>
    <row r="26" spans="1:23" x14ac:dyDescent="0.3">
      <c r="A26" s="135">
        <v>45474</v>
      </c>
      <c r="B26" s="136">
        <v>143650</v>
      </c>
      <c r="C26" s="136">
        <v>129457</v>
      </c>
      <c r="D26" s="136">
        <f t="shared" si="1"/>
        <v>14193</v>
      </c>
      <c r="E26" s="136">
        <f t="shared" si="2"/>
        <v>2941175</v>
      </c>
      <c r="F26" s="16"/>
      <c r="G26" s="22" t="s">
        <v>0</v>
      </c>
      <c r="H26" s="33">
        <f>SUM(H23:H25)</f>
        <v>134496</v>
      </c>
      <c r="I26" s="33">
        <f>SUM(I23:I25)</f>
        <v>155173</v>
      </c>
      <c r="J26" s="33">
        <f>SUM(J23:J25)</f>
        <v>-20677</v>
      </c>
      <c r="K26" s="33">
        <f>SUM(K23:K25)</f>
        <v>3026218</v>
      </c>
    </row>
    <row r="27" spans="1:23" x14ac:dyDescent="0.3">
      <c r="A27" s="135">
        <v>45505</v>
      </c>
      <c r="B27" s="136">
        <v>147164</v>
      </c>
      <c r="C27" s="136">
        <v>131991</v>
      </c>
      <c r="D27" s="136">
        <f t="shared" si="1"/>
        <v>15173</v>
      </c>
      <c r="E27" s="136">
        <f t="shared" si="2"/>
        <v>2956348</v>
      </c>
      <c r="F27" s="16"/>
    </row>
    <row r="28" spans="1:23" x14ac:dyDescent="0.3">
      <c r="A28" s="135">
        <v>45536</v>
      </c>
      <c r="B28" s="136">
        <v>145403</v>
      </c>
      <c r="C28" s="136">
        <v>137753</v>
      </c>
      <c r="D28" s="136">
        <f t="shared" si="1"/>
        <v>7650</v>
      </c>
      <c r="E28" s="136">
        <f t="shared" si="2"/>
        <v>2963998</v>
      </c>
      <c r="F28" s="16"/>
    </row>
    <row r="29" spans="1:23" x14ac:dyDescent="0.3">
      <c r="A29" s="135">
        <v>45566</v>
      </c>
      <c r="B29" s="136">
        <v>157564</v>
      </c>
      <c r="C29" s="136">
        <v>147725</v>
      </c>
      <c r="D29" s="136">
        <f t="shared" si="1"/>
        <v>9839</v>
      </c>
      <c r="E29" s="136">
        <f t="shared" si="2"/>
        <v>2973837</v>
      </c>
      <c r="F29" s="16"/>
      <c r="G29" s="156" t="s">
        <v>38</v>
      </c>
      <c r="H29" s="156"/>
      <c r="I29" s="156"/>
      <c r="J29" s="156"/>
      <c r="K29" s="156"/>
    </row>
    <row r="30" spans="1:23" ht="14.25" customHeight="1" x14ac:dyDescent="0.3">
      <c r="A30" s="135">
        <v>45597</v>
      </c>
      <c r="B30" s="136">
        <v>152118</v>
      </c>
      <c r="C30" s="136">
        <v>127248</v>
      </c>
      <c r="D30" s="136">
        <f t="shared" si="1"/>
        <v>24870</v>
      </c>
      <c r="E30" s="136">
        <f t="shared" si="2"/>
        <v>2998707</v>
      </c>
      <c r="F30" s="3"/>
      <c r="G30" s="157" t="s">
        <v>44</v>
      </c>
      <c r="H30" s="157"/>
      <c r="I30" s="157"/>
      <c r="J30" s="157"/>
      <c r="K30" s="157"/>
    </row>
    <row r="31" spans="1:23" ht="14.25" customHeight="1" x14ac:dyDescent="0.3">
      <c r="A31" s="135">
        <v>45627</v>
      </c>
      <c r="B31" s="136">
        <v>116196</v>
      </c>
      <c r="C31" s="136">
        <v>129446</v>
      </c>
      <c r="D31" s="136">
        <f t="shared" si="1"/>
        <v>-13250</v>
      </c>
      <c r="E31" s="136">
        <f t="shared" si="2"/>
        <v>2985457</v>
      </c>
      <c r="F31" s="3"/>
      <c r="G31" s="31" t="s">
        <v>39</v>
      </c>
      <c r="H31" s="20" t="s">
        <v>1</v>
      </c>
      <c r="I31" s="20" t="s">
        <v>2</v>
      </c>
      <c r="J31" s="20" t="s">
        <v>7</v>
      </c>
      <c r="K31" s="20" t="s">
        <v>40</v>
      </c>
    </row>
    <row r="32" spans="1:23" ht="14.25" customHeight="1" x14ac:dyDescent="0.3">
      <c r="A32" s="135">
        <v>45658</v>
      </c>
      <c r="B32" s="136">
        <v>136969</v>
      </c>
      <c r="C32" s="136">
        <v>154219</v>
      </c>
      <c r="D32" s="136">
        <f t="shared" si="1"/>
        <v>-17250</v>
      </c>
      <c r="E32" s="136">
        <f t="shared" si="2"/>
        <v>2968207</v>
      </c>
      <c r="F32" s="3"/>
      <c r="G32" s="3" t="s">
        <v>41</v>
      </c>
      <c r="H32" s="34">
        <v>11512</v>
      </c>
      <c r="I32" s="34">
        <v>11817</v>
      </c>
      <c r="J32" s="34">
        <v>-305</v>
      </c>
      <c r="K32" s="34">
        <v>299082</v>
      </c>
    </row>
    <row r="33" spans="1:11" ht="14.25" customHeight="1" x14ac:dyDescent="0.3">
      <c r="A33" s="135">
        <v>45689</v>
      </c>
      <c r="B33" s="136">
        <v>162714</v>
      </c>
      <c r="C33" s="136">
        <v>147258</v>
      </c>
      <c r="D33" s="136">
        <f t="shared" si="1"/>
        <v>15456</v>
      </c>
      <c r="E33" s="136">
        <f t="shared" si="2"/>
        <v>2983663</v>
      </c>
      <c r="F33" s="3"/>
      <c r="G33" s="3" t="s">
        <v>42</v>
      </c>
      <c r="H33" s="34">
        <v>24330</v>
      </c>
      <c r="I33" s="34">
        <v>24629</v>
      </c>
      <c r="J33" s="34">
        <v>-299</v>
      </c>
      <c r="K33" s="34">
        <v>654192</v>
      </c>
    </row>
    <row r="34" spans="1:11" ht="14.25" customHeight="1" x14ac:dyDescent="0.3">
      <c r="A34" s="135">
        <v>45717</v>
      </c>
      <c r="B34" s="136">
        <v>147198</v>
      </c>
      <c r="C34" s="136">
        <v>150087</v>
      </c>
      <c r="D34" s="136">
        <f t="shared" si="1"/>
        <v>-2889</v>
      </c>
      <c r="E34" s="136">
        <f t="shared" si="2"/>
        <v>2980774</v>
      </c>
      <c r="F34" s="3"/>
      <c r="G34" s="3" t="s">
        <v>43</v>
      </c>
      <c r="H34" s="34">
        <v>98654</v>
      </c>
      <c r="I34" s="34">
        <v>118727</v>
      </c>
      <c r="J34" s="34">
        <v>-20073</v>
      </c>
      <c r="K34" s="34">
        <v>2072944</v>
      </c>
    </row>
    <row r="35" spans="1:11" ht="14.25" customHeight="1" x14ac:dyDescent="0.3">
      <c r="A35" s="135">
        <v>45748</v>
      </c>
      <c r="B35" s="136">
        <v>155367</v>
      </c>
      <c r="C35" s="136">
        <v>143396</v>
      </c>
      <c r="D35" s="136">
        <f t="shared" si="1"/>
        <v>11971</v>
      </c>
      <c r="E35" s="136">
        <f t="shared" si="2"/>
        <v>2992745</v>
      </c>
      <c r="F35" s="3"/>
      <c r="G35" s="22" t="s">
        <v>0</v>
      </c>
      <c r="H35" s="33">
        <f>SUM(H32:H34)</f>
        <v>134496</v>
      </c>
      <c r="I35" s="33">
        <f>SUM(I32:I34)</f>
        <v>155173</v>
      </c>
      <c r="J35" s="33">
        <f>SUM(J32:J34)</f>
        <v>-20677</v>
      </c>
      <c r="K35" s="33">
        <f>SUM(K32:K34)</f>
        <v>3026218</v>
      </c>
    </row>
    <row r="36" spans="1:11" ht="14.25" customHeight="1" x14ac:dyDescent="0.3">
      <c r="A36" s="135">
        <v>45778</v>
      </c>
      <c r="B36" s="136">
        <v>152029</v>
      </c>
      <c r="C36" s="136">
        <v>143325</v>
      </c>
      <c r="D36" s="136">
        <v>8704</v>
      </c>
      <c r="E36" s="136">
        <f t="shared" si="2"/>
        <v>3001449</v>
      </c>
      <c r="F36" s="3"/>
      <c r="G36"/>
      <c r="H36" s="42"/>
      <c r="I36" s="42"/>
      <c r="J36" s="42"/>
      <c r="K36" s="42"/>
    </row>
    <row r="37" spans="1:11" x14ac:dyDescent="0.3">
      <c r="A37" s="135">
        <v>45809</v>
      </c>
      <c r="B37" s="136">
        <v>144036</v>
      </c>
      <c r="C37" s="136">
        <v>134927</v>
      </c>
      <c r="D37" s="136">
        <v>9109</v>
      </c>
      <c r="E37" s="136">
        <v>3010546</v>
      </c>
      <c r="F37" s="9"/>
    </row>
    <row r="38" spans="1:11" x14ac:dyDescent="0.3">
      <c r="A38" s="135">
        <v>45839</v>
      </c>
      <c r="B38" s="136">
        <v>149049</v>
      </c>
      <c r="C38" s="136">
        <v>137549</v>
      </c>
      <c r="D38" s="136">
        <v>11500</v>
      </c>
      <c r="E38" s="136">
        <v>3022431</v>
      </c>
    </row>
    <row r="39" spans="1:11" x14ac:dyDescent="0.3">
      <c r="A39" s="135">
        <v>45870</v>
      </c>
      <c r="B39" s="136">
        <v>150613</v>
      </c>
      <c r="C39" s="136">
        <v>138123</v>
      </c>
      <c r="D39" s="136">
        <v>12490</v>
      </c>
      <c r="E39" s="136">
        <v>3035459</v>
      </c>
      <c r="F39" s="9"/>
    </row>
    <row r="40" spans="1:11" x14ac:dyDescent="0.3">
      <c r="A40" s="135">
        <v>45901</v>
      </c>
      <c r="B40" s="136">
        <v>153617</v>
      </c>
      <c r="C40" s="136">
        <v>149006</v>
      </c>
      <c r="D40" s="136">
        <v>4611</v>
      </c>
      <c r="E40" s="136">
        <v>3040584</v>
      </c>
      <c r="F40" s="8"/>
      <c r="G40" s="3" t="s">
        <v>112</v>
      </c>
      <c r="H40" s="3" t="s">
        <v>113</v>
      </c>
      <c r="I40" s="3" t="s">
        <v>114</v>
      </c>
    </row>
    <row r="41" spans="1:11" x14ac:dyDescent="0.3">
      <c r="A41" s="135">
        <v>45931</v>
      </c>
      <c r="B41" s="136">
        <v>158367</v>
      </c>
      <c r="C41" s="136">
        <v>155212</v>
      </c>
      <c r="D41" s="136">
        <v>3155</v>
      </c>
      <c r="E41" s="136">
        <v>3044106</v>
      </c>
      <c r="F41" s="8"/>
      <c r="G41" s="3">
        <v>20.100000000000001</v>
      </c>
      <c r="H41" s="8">
        <v>2900862</v>
      </c>
      <c r="I41" s="11">
        <v>4.1000000000000003E-3</v>
      </c>
    </row>
    <row r="42" spans="1:11" x14ac:dyDescent="0.3">
      <c r="A42" s="135">
        <v>45962</v>
      </c>
      <c r="B42" s="136">
        <v>148275</v>
      </c>
      <c r="C42" s="136">
        <v>127829</v>
      </c>
      <c r="D42" s="136">
        <v>20446</v>
      </c>
      <c r="E42" s="136">
        <v>3065787</v>
      </c>
      <c r="F42" s="9"/>
      <c r="G42" s="3">
        <v>17.8</v>
      </c>
      <c r="H42" s="8">
        <v>3001449</v>
      </c>
      <c r="I42" s="11">
        <v>2.8999999999999998E-3</v>
      </c>
    </row>
    <row r="43" spans="1:11" x14ac:dyDescent="0.3">
      <c r="A43" s="135">
        <v>45992</v>
      </c>
      <c r="B43" s="136">
        <v>116308</v>
      </c>
      <c r="C43" s="136">
        <v>135550</v>
      </c>
      <c r="D43" s="136">
        <v>-19242</v>
      </c>
      <c r="E43" s="136">
        <v>3046954</v>
      </c>
    </row>
    <row r="44" spans="1:11" x14ac:dyDescent="0.3">
      <c r="A44" s="135">
        <v>46023</v>
      </c>
      <c r="B44" s="136">
        <v>134496</v>
      </c>
      <c r="C44" s="136">
        <v>155173</v>
      </c>
      <c r="D44" s="136">
        <v>-20677</v>
      </c>
      <c r="E44" s="136">
        <v>3026218</v>
      </c>
    </row>
    <row r="45" spans="1:11" x14ac:dyDescent="0.3">
      <c r="B45" s="8"/>
      <c r="C45" s="8"/>
      <c r="D45" s="8"/>
      <c r="E45" s="8"/>
    </row>
    <row r="46" spans="1:11" x14ac:dyDescent="0.3">
      <c r="A46" s="10" t="s">
        <v>8</v>
      </c>
      <c r="B46" s="8"/>
      <c r="C46" s="8"/>
      <c r="D46" s="8"/>
      <c r="E46" s="8"/>
    </row>
    <row r="47" spans="1:11" x14ac:dyDescent="0.3">
      <c r="A47" s="10" t="s">
        <v>5</v>
      </c>
      <c r="B47" s="8"/>
      <c r="C47" s="8"/>
      <c r="D47" s="8"/>
      <c r="E47" s="8"/>
    </row>
    <row r="48" spans="1:11" x14ac:dyDescent="0.3">
      <c r="A48" s="3"/>
      <c r="B48" s="8"/>
      <c r="C48" s="8"/>
      <c r="D48" s="8"/>
      <c r="E48" s="8"/>
    </row>
    <row r="49" spans="1:10" x14ac:dyDescent="0.3">
      <c r="A49" s="3"/>
      <c r="B49" s="8"/>
      <c r="C49" s="8"/>
      <c r="D49" s="8"/>
      <c r="E49" s="8"/>
    </row>
    <row r="50" spans="1:10" x14ac:dyDescent="0.3">
      <c r="A50" s="3"/>
      <c r="B50" s="8"/>
      <c r="C50" s="8"/>
      <c r="D50" s="8"/>
      <c r="E50" s="8"/>
    </row>
    <row r="51" spans="1:10" x14ac:dyDescent="0.3">
      <c r="A51" s="3"/>
      <c r="B51" s="8"/>
      <c r="C51" s="8"/>
      <c r="D51" s="8"/>
      <c r="E51" s="8"/>
    </row>
    <row r="52" spans="1:10" x14ac:dyDescent="0.3">
      <c r="A52" s="3"/>
      <c r="B52" s="8"/>
      <c r="C52" s="8"/>
      <c r="D52" s="8"/>
      <c r="E52" s="8"/>
    </row>
    <row r="53" spans="1:10" x14ac:dyDescent="0.3">
      <c r="A53" s="3"/>
      <c r="B53" s="8"/>
      <c r="C53" s="8"/>
      <c r="D53" s="8"/>
      <c r="E53" s="8"/>
    </row>
    <row r="54" spans="1:10" x14ac:dyDescent="0.3">
      <c r="A54" s="3"/>
      <c r="B54" s="8"/>
      <c r="C54" s="8"/>
      <c r="D54" s="8"/>
      <c r="E54" s="8"/>
    </row>
    <row r="55" spans="1:10" x14ac:dyDescent="0.3">
      <c r="A55" s="3"/>
      <c r="B55" s="8"/>
      <c r="C55" s="8"/>
      <c r="D55" s="8"/>
      <c r="E55" s="8"/>
    </row>
    <row r="56" spans="1:10" x14ac:dyDescent="0.3">
      <c r="A56" s="3"/>
      <c r="B56" s="8"/>
      <c r="C56" s="8"/>
      <c r="D56" s="8"/>
      <c r="E56" s="8"/>
    </row>
    <row r="57" spans="1:10" x14ac:dyDescent="0.3">
      <c r="A57" s="3"/>
      <c r="B57" s="8"/>
      <c r="C57" s="8"/>
      <c r="D57" s="8"/>
      <c r="E57" s="8"/>
    </row>
    <row r="58" spans="1:10" x14ac:dyDescent="0.3">
      <c r="A58" s="3"/>
      <c r="B58" s="8"/>
      <c r="C58" s="8"/>
      <c r="D58" s="8"/>
      <c r="E58" s="8"/>
    </row>
    <row r="59" spans="1:10" x14ac:dyDescent="0.3">
      <c r="A59" s="3"/>
      <c r="B59" s="8"/>
      <c r="C59" s="8"/>
      <c r="D59" s="8"/>
      <c r="E59" s="8"/>
    </row>
    <row r="60" spans="1:10" x14ac:dyDescent="0.3">
      <c r="A60" s="3"/>
      <c r="B60" s="8"/>
      <c r="C60" s="8"/>
      <c r="D60" s="8"/>
      <c r="E60" s="8"/>
    </row>
    <row r="61" spans="1:10" x14ac:dyDescent="0.3">
      <c r="A61" s="3"/>
      <c r="B61" s="8"/>
      <c r="C61" s="8"/>
      <c r="D61" s="8"/>
      <c r="E61" s="8"/>
    </row>
    <row r="62" spans="1:10" x14ac:dyDescent="0.3">
      <c r="A62" s="3"/>
      <c r="B62" s="8"/>
      <c r="C62" s="8"/>
      <c r="D62" s="8"/>
      <c r="E62" s="8"/>
    </row>
    <row r="63" spans="1:10" x14ac:dyDescent="0.3">
      <c r="A63" s="3"/>
      <c r="B63" s="8"/>
      <c r="C63" s="8"/>
      <c r="D63" s="8"/>
      <c r="E63" s="8"/>
    </row>
    <row r="64" spans="1:10" x14ac:dyDescent="0.3">
      <c r="A64" s="3"/>
      <c r="B64" s="8"/>
      <c r="C64" s="8"/>
      <c r="D64" s="8"/>
      <c r="E64" s="8"/>
      <c r="F64" s="9"/>
      <c r="I64" s="8"/>
      <c r="J64" s="11"/>
    </row>
    <row r="65" spans="1:10" x14ac:dyDescent="0.3">
      <c r="A65" s="3"/>
      <c r="B65" s="8"/>
      <c r="C65" s="8"/>
      <c r="D65" s="8"/>
      <c r="E65" s="8"/>
      <c r="F65" s="9"/>
      <c r="G65" s="8"/>
      <c r="I65" s="8"/>
      <c r="J65" s="11"/>
    </row>
    <row r="66" spans="1:10" x14ac:dyDescent="0.3">
      <c r="A66" s="3"/>
      <c r="B66" s="8"/>
      <c r="C66" s="8"/>
      <c r="D66" s="8"/>
      <c r="E66" s="8"/>
      <c r="F66" s="9"/>
      <c r="G66" s="8"/>
      <c r="I66" s="8"/>
      <c r="J66" s="11"/>
    </row>
    <row r="67" spans="1:10" x14ac:dyDescent="0.3">
      <c r="A67" s="3"/>
      <c r="B67" s="8"/>
      <c r="C67" s="8"/>
      <c r="D67" s="8"/>
      <c r="E67" s="8"/>
    </row>
    <row r="68" spans="1:10" x14ac:dyDescent="0.3">
      <c r="A68" s="3"/>
      <c r="B68" s="8"/>
      <c r="C68" s="8"/>
      <c r="D68" s="8"/>
      <c r="E68" s="8"/>
    </row>
    <row r="69" spans="1:10" x14ac:dyDescent="0.3">
      <c r="A69" s="3"/>
      <c r="B69" s="8"/>
      <c r="C69" s="8"/>
      <c r="D69" s="8"/>
      <c r="E69" s="8"/>
    </row>
    <row r="70" spans="1:10" x14ac:dyDescent="0.3">
      <c r="A70" s="3"/>
      <c r="B70" s="8"/>
      <c r="C70" s="8"/>
      <c r="D70" s="8"/>
      <c r="E70" s="8"/>
    </row>
    <row r="71" spans="1:10" x14ac:dyDescent="0.3">
      <c r="A71" s="3"/>
      <c r="B71" s="8"/>
      <c r="C71" s="8"/>
      <c r="D71" s="8"/>
      <c r="E71" s="8"/>
    </row>
    <row r="72" spans="1:10" x14ac:dyDescent="0.3">
      <c r="A72" s="3"/>
      <c r="B72" s="8"/>
      <c r="C72" s="8"/>
      <c r="D72" s="8"/>
      <c r="E72" s="8"/>
    </row>
    <row r="73" spans="1:10" x14ac:dyDescent="0.3">
      <c r="A73" s="3"/>
      <c r="B73" s="8"/>
      <c r="C73" s="8"/>
      <c r="D73" s="8"/>
      <c r="E73" s="8"/>
    </row>
    <row r="74" spans="1:10" x14ac:dyDescent="0.3">
      <c r="A74" s="3"/>
      <c r="B74" s="8"/>
      <c r="C74" s="8"/>
      <c r="D74" s="8"/>
      <c r="E74" s="8"/>
    </row>
    <row r="75" spans="1:10" x14ac:dyDescent="0.3">
      <c r="A75" s="3"/>
      <c r="B75" s="8"/>
      <c r="C75" s="8"/>
      <c r="D75" s="8"/>
      <c r="E75" s="8"/>
    </row>
    <row r="76" spans="1:10" x14ac:dyDescent="0.3">
      <c r="A76" s="3"/>
      <c r="B76" s="8"/>
      <c r="C76" s="8"/>
      <c r="D76" s="8"/>
      <c r="E76" s="8"/>
    </row>
    <row r="77" spans="1:10" x14ac:dyDescent="0.3">
      <c r="A77" s="3"/>
      <c r="B77" s="8"/>
      <c r="C77" s="8"/>
      <c r="D77" s="8"/>
      <c r="E77" s="8"/>
    </row>
    <row r="78" spans="1:10" x14ac:dyDescent="0.3">
      <c r="A78" s="3"/>
      <c r="B78" s="8"/>
      <c r="C78" s="8"/>
      <c r="D78" s="8"/>
      <c r="E78" s="8"/>
    </row>
    <row r="79" spans="1:10" x14ac:dyDescent="0.3">
      <c r="A79" s="3"/>
      <c r="B79" s="8"/>
      <c r="C79" s="8"/>
      <c r="D79" s="8"/>
      <c r="E79" s="8"/>
    </row>
    <row r="80" spans="1:10" x14ac:dyDescent="0.3">
      <c r="A80" s="3"/>
      <c r="B80" s="8"/>
      <c r="C80" s="8"/>
      <c r="D80" s="8"/>
      <c r="E80" s="8"/>
    </row>
    <row r="81" spans="1:5" x14ac:dyDescent="0.3">
      <c r="A81" s="3"/>
      <c r="B81" s="8"/>
      <c r="C81" s="8"/>
      <c r="D81" s="8"/>
      <c r="E81" s="8"/>
    </row>
    <row r="82" spans="1:5" x14ac:dyDescent="0.3">
      <c r="A82" s="3"/>
      <c r="B82" s="8"/>
      <c r="C82" s="8"/>
      <c r="D82" s="8"/>
      <c r="E82" s="8"/>
    </row>
    <row r="83" spans="1:5" x14ac:dyDescent="0.3">
      <c r="A83" s="3"/>
      <c r="B83" s="8"/>
      <c r="C83" s="8"/>
      <c r="D83" s="8"/>
      <c r="E83" s="8"/>
    </row>
    <row r="84" spans="1:5" x14ac:dyDescent="0.3">
      <c r="A84" s="3"/>
      <c r="B84" s="8"/>
      <c r="C84" s="8"/>
      <c r="D84" s="8"/>
      <c r="E84" s="8"/>
    </row>
    <row r="85" spans="1:5" x14ac:dyDescent="0.3">
      <c r="A85" s="3"/>
      <c r="B85" s="8"/>
      <c r="C85" s="8"/>
      <c r="D85" s="8"/>
      <c r="E85" s="8"/>
    </row>
    <row r="86" spans="1:5" x14ac:dyDescent="0.3">
      <c r="A86" s="3"/>
      <c r="B86" s="8"/>
      <c r="C86" s="8"/>
      <c r="D86" s="8"/>
      <c r="E86" s="8"/>
    </row>
    <row r="87" spans="1:5" x14ac:dyDescent="0.3">
      <c r="A87" s="3"/>
      <c r="B87" s="8"/>
      <c r="C87" s="8"/>
      <c r="D87" s="8"/>
      <c r="E87" s="8"/>
    </row>
    <row r="88" spans="1:5" x14ac:dyDescent="0.3">
      <c r="A88" s="3"/>
      <c r="B88" s="8"/>
      <c r="C88" s="8"/>
      <c r="D88" s="8"/>
      <c r="E88" s="8"/>
    </row>
    <row r="89" spans="1:5" x14ac:dyDescent="0.3">
      <c r="A89" s="3"/>
      <c r="B89" s="8"/>
      <c r="C89" s="8"/>
      <c r="D89" s="8"/>
      <c r="E89" s="8"/>
    </row>
    <row r="90" spans="1:5" x14ac:dyDescent="0.3">
      <c r="A90" s="3"/>
      <c r="B90" s="8"/>
      <c r="C90" s="8"/>
      <c r="D90" s="8"/>
      <c r="E90" s="8"/>
    </row>
    <row r="91" spans="1:5" x14ac:dyDescent="0.3">
      <c r="A91" s="3"/>
      <c r="B91" s="8"/>
      <c r="C91" s="8"/>
      <c r="D91" s="8"/>
      <c r="E91" s="8"/>
    </row>
    <row r="92" spans="1:5" x14ac:dyDescent="0.3">
      <c r="A92" s="3"/>
      <c r="B92" s="8"/>
      <c r="C92" s="8"/>
      <c r="D92" s="8"/>
      <c r="E92" s="8"/>
    </row>
    <row r="93" spans="1:5" x14ac:dyDescent="0.3">
      <c r="A93" s="3"/>
      <c r="B93" s="8"/>
      <c r="C93" s="8"/>
      <c r="D93" s="8"/>
      <c r="E93" s="8"/>
    </row>
    <row r="94" spans="1:5" x14ac:dyDescent="0.3">
      <c r="A94" s="3"/>
      <c r="B94" s="8"/>
      <c r="C94" s="8"/>
      <c r="D94" s="8"/>
      <c r="E94" s="8"/>
    </row>
    <row r="95" spans="1:5" x14ac:dyDescent="0.3">
      <c r="A95" s="3"/>
      <c r="B95" s="8"/>
      <c r="C95" s="8"/>
      <c r="D95" s="8"/>
      <c r="E95" s="8"/>
    </row>
    <row r="96" spans="1:5" x14ac:dyDescent="0.3">
      <c r="A96" s="3"/>
      <c r="B96" s="8"/>
      <c r="C96" s="8"/>
      <c r="D96" s="8"/>
      <c r="E96" s="8"/>
    </row>
    <row r="97" spans="1:5" x14ac:dyDescent="0.3">
      <c r="A97" s="3"/>
      <c r="B97" s="8"/>
      <c r="C97" s="8"/>
      <c r="D97" s="8"/>
      <c r="E97" s="8"/>
    </row>
    <row r="98" spans="1:5" x14ac:dyDescent="0.3">
      <c r="A98" s="3"/>
      <c r="B98" s="8"/>
      <c r="C98" s="8"/>
      <c r="D98" s="8"/>
      <c r="E98" s="8"/>
    </row>
    <row r="99" spans="1:5" x14ac:dyDescent="0.3">
      <c r="A99" s="3"/>
      <c r="B99" s="8"/>
      <c r="C99" s="8"/>
      <c r="D99" s="8"/>
      <c r="E99" s="8"/>
    </row>
    <row r="100" spans="1:5" x14ac:dyDescent="0.3">
      <c r="A100" s="3"/>
      <c r="B100" s="8"/>
      <c r="C100" s="8"/>
      <c r="D100" s="8"/>
      <c r="E100" s="8"/>
    </row>
    <row r="101" spans="1:5" x14ac:dyDescent="0.3">
      <c r="A101" s="3"/>
      <c r="B101" s="8"/>
      <c r="C101" s="8"/>
      <c r="D101" s="8"/>
      <c r="E101" s="8"/>
    </row>
    <row r="102" spans="1:5" x14ac:dyDescent="0.3">
      <c r="A102" s="3"/>
      <c r="B102" s="8"/>
      <c r="C102" s="8"/>
      <c r="D102" s="8"/>
      <c r="E102" s="8"/>
    </row>
    <row r="103" spans="1:5" x14ac:dyDescent="0.3">
      <c r="A103" s="3"/>
      <c r="B103" s="8"/>
      <c r="C103" s="8"/>
      <c r="D103" s="8"/>
      <c r="E103" s="8"/>
    </row>
    <row r="104" spans="1:5" x14ac:dyDescent="0.3">
      <c r="A104" s="3"/>
      <c r="B104" s="8"/>
      <c r="C104" s="8"/>
      <c r="D104" s="8"/>
      <c r="E104" s="8"/>
    </row>
    <row r="105" spans="1:5" x14ac:dyDescent="0.3">
      <c r="A105" s="3"/>
      <c r="B105" s="8"/>
      <c r="C105" s="8"/>
      <c r="D105" s="8"/>
      <c r="E105" s="8"/>
    </row>
    <row r="106" spans="1:5" x14ac:dyDescent="0.3">
      <c r="A106" s="3"/>
      <c r="B106" s="8"/>
      <c r="C106" s="8"/>
      <c r="D106" s="8"/>
      <c r="E106" s="8"/>
    </row>
    <row r="107" spans="1:5" x14ac:dyDescent="0.3">
      <c r="A107" s="3"/>
      <c r="B107" s="8"/>
      <c r="C107" s="8"/>
      <c r="D107" s="8"/>
      <c r="E107" s="8"/>
    </row>
    <row r="108" spans="1:5" x14ac:dyDescent="0.3">
      <c r="A108" s="3"/>
      <c r="B108" s="8"/>
      <c r="C108" s="8"/>
      <c r="D108" s="8"/>
      <c r="E108" s="8"/>
    </row>
    <row r="109" spans="1:5" x14ac:dyDescent="0.3">
      <c r="A109" s="3"/>
      <c r="B109" s="8"/>
      <c r="C109" s="8"/>
      <c r="D109" s="8"/>
      <c r="E109" s="8"/>
    </row>
    <row r="110" spans="1:5" x14ac:dyDescent="0.3">
      <c r="A110" s="3"/>
      <c r="B110" s="8"/>
      <c r="C110" s="8"/>
      <c r="D110" s="8"/>
      <c r="E110" s="8"/>
    </row>
    <row r="111" spans="1:5" x14ac:dyDescent="0.3">
      <c r="A111" s="3"/>
      <c r="B111" s="8"/>
      <c r="C111" s="8"/>
      <c r="D111" s="8"/>
      <c r="E111" s="8"/>
    </row>
    <row r="112" spans="1:5" x14ac:dyDescent="0.3">
      <c r="A112" s="3"/>
      <c r="B112" s="8"/>
      <c r="C112" s="8"/>
      <c r="D112" s="8"/>
      <c r="E112" s="8"/>
    </row>
    <row r="113" spans="1:5" x14ac:dyDescent="0.3">
      <c r="A113" s="3"/>
      <c r="B113" s="8"/>
      <c r="C113" s="8"/>
      <c r="D113" s="8"/>
      <c r="E113" s="8"/>
    </row>
    <row r="114" spans="1:5" x14ac:dyDescent="0.3">
      <c r="A114" s="3"/>
      <c r="B114" s="8"/>
      <c r="C114" s="8"/>
      <c r="D114" s="8"/>
      <c r="E114" s="8"/>
    </row>
    <row r="115" spans="1:5" x14ac:dyDescent="0.3">
      <c r="A115" s="3"/>
      <c r="B115" s="8"/>
      <c r="C115" s="8"/>
      <c r="D115" s="8"/>
      <c r="E115" s="8"/>
    </row>
    <row r="116" spans="1:5" x14ac:dyDescent="0.3">
      <c r="A116" s="3"/>
      <c r="B116" s="8"/>
      <c r="C116" s="8"/>
      <c r="D116" s="8"/>
      <c r="E116" s="8"/>
    </row>
    <row r="117" spans="1:5" x14ac:dyDescent="0.3">
      <c r="A117" s="3"/>
      <c r="B117" s="8"/>
      <c r="C117" s="8"/>
      <c r="D117" s="8"/>
      <c r="E117" s="8"/>
    </row>
    <row r="118" spans="1:5" x14ac:dyDescent="0.3">
      <c r="A118" s="3"/>
      <c r="B118" s="8"/>
      <c r="C118" s="8"/>
      <c r="D118" s="8"/>
      <c r="E118" s="8"/>
    </row>
    <row r="119" spans="1:5" x14ac:dyDescent="0.3">
      <c r="A119" s="3"/>
      <c r="B119" s="8"/>
      <c r="C119" s="8"/>
      <c r="D119" s="8"/>
      <c r="E119" s="8"/>
    </row>
    <row r="120" spans="1:5" x14ac:dyDescent="0.3">
      <c r="A120" s="3"/>
      <c r="B120" s="8"/>
      <c r="C120" s="8"/>
      <c r="D120" s="8"/>
      <c r="E120" s="8"/>
    </row>
    <row r="121" spans="1:5" x14ac:dyDescent="0.3">
      <c r="A121" s="3"/>
      <c r="B121" s="8"/>
      <c r="C121" s="8"/>
      <c r="D121" s="8"/>
      <c r="E121" s="8"/>
    </row>
    <row r="122" spans="1:5" x14ac:dyDescent="0.3">
      <c r="A122" s="3"/>
      <c r="B122" s="8"/>
      <c r="C122" s="8"/>
      <c r="D122" s="8"/>
      <c r="E122" s="8"/>
    </row>
    <row r="123" spans="1:5" x14ac:dyDescent="0.3">
      <c r="A123" s="3"/>
      <c r="B123" s="8"/>
      <c r="C123" s="8"/>
      <c r="D123" s="8"/>
      <c r="E123" s="8"/>
    </row>
    <row r="124" spans="1:5" x14ac:dyDescent="0.3">
      <c r="A124" s="3"/>
      <c r="B124" s="8"/>
      <c r="C124" s="8"/>
      <c r="D124" s="8"/>
      <c r="E124" s="8"/>
    </row>
    <row r="125" spans="1:5" x14ac:dyDescent="0.3">
      <c r="A125" s="3"/>
      <c r="B125" s="8"/>
      <c r="C125" s="8"/>
      <c r="D125" s="8"/>
      <c r="E125" s="8"/>
    </row>
    <row r="126" spans="1:5" x14ac:dyDescent="0.3">
      <c r="A126" s="3"/>
      <c r="B126" s="8"/>
      <c r="C126" s="8"/>
      <c r="D126" s="8"/>
      <c r="E126" s="8"/>
    </row>
    <row r="127" spans="1:5" x14ac:dyDescent="0.3">
      <c r="A127" s="3"/>
      <c r="B127" s="8"/>
      <c r="C127" s="8"/>
      <c r="D127" s="8"/>
      <c r="E127" s="8"/>
    </row>
    <row r="128" spans="1:5" x14ac:dyDescent="0.3">
      <c r="A128" s="3"/>
      <c r="B128" s="8"/>
      <c r="C128" s="8"/>
      <c r="D128" s="8"/>
      <c r="E128" s="8"/>
    </row>
    <row r="129" spans="1:5" x14ac:dyDescent="0.3">
      <c r="A129" s="3"/>
      <c r="B129" s="8"/>
      <c r="C129" s="8"/>
      <c r="D129" s="8"/>
      <c r="E129" s="8"/>
    </row>
    <row r="130" spans="1:5" x14ac:dyDescent="0.3">
      <c r="A130" s="3"/>
      <c r="B130" s="8"/>
      <c r="C130" s="8"/>
      <c r="D130" s="8"/>
      <c r="E130" s="8"/>
    </row>
    <row r="131" spans="1:5" x14ac:dyDescent="0.3">
      <c r="A131" s="3"/>
      <c r="B131" s="8"/>
      <c r="C131" s="8"/>
      <c r="D131" s="8"/>
      <c r="E131" s="8"/>
    </row>
    <row r="132" spans="1:5" x14ac:dyDescent="0.3">
      <c r="A132" s="3"/>
      <c r="B132" s="8"/>
      <c r="C132" s="8"/>
      <c r="D132" s="8"/>
      <c r="E132" s="8"/>
    </row>
    <row r="133" spans="1:5" x14ac:dyDescent="0.3">
      <c r="A133" s="3"/>
      <c r="B133" s="8"/>
      <c r="C133" s="8"/>
      <c r="D133" s="8"/>
      <c r="E133" s="8"/>
    </row>
    <row r="134" spans="1:5" x14ac:dyDescent="0.3">
      <c r="A134" s="3"/>
      <c r="B134" s="8"/>
      <c r="C134" s="8"/>
      <c r="D134" s="8"/>
      <c r="E134" s="8"/>
    </row>
    <row r="135" spans="1:5" x14ac:dyDescent="0.3">
      <c r="A135" s="3"/>
      <c r="B135" s="8"/>
      <c r="C135" s="8"/>
      <c r="D135" s="8"/>
      <c r="E135" s="8"/>
    </row>
    <row r="136" spans="1:5" x14ac:dyDescent="0.3">
      <c r="A136" s="3"/>
      <c r="B136" s="8"/>
      <c r="C136" s="8"/>
      <c r="D136" s="8"/>
      <c r="E136" s="8"/>
    </row>
    <row r="137" spans="1:5" x14ac:dyDescent="0.3">
      <c r="A137" s="3"/>
      <c r="B137" s="8"/>
      <c r="C137" s="8"/>
      <c r="D137" s="8"/>
      <c r="E137" s="8"/>
    </row>
    <row r="138" spans="1:5" x14ac:dyDescent="0.3">
      <c r="A138" s="3"/>
      <c r="B138" s="8"/>
      <c r="C138" s="8"/>
      <c r="D138" s="8"/>
      <c r="E138" s="8"/>
    </row>
    <row r="139" spans="1:5" x14ac:dyDescent="0.3">
      <c r="A139" s="3"/>
      <c r="B139" s="8"/>
      <c r="C139" s="8"/>
      <c r="D139" s="8"/>
      <c r="E139" s="8"/>
    </row>
    <row r="140" spans="1:5" x14ac:dyDescent="0.3">
      <c r="A140" s="3"/>
      <c r="B140" s="8"/>
      <c r="C140" s="8"/>
      <c r="D140" s="8"/>
      <c r="E140" s="8"/>
    </row>
    <row r="141" spans="1:5" x14ac:dyDescent="0.3">
      <c r="A141" s="3"/>
      <c r="B141" s="8"/>
      <c r="C141" s="8"/>
      <c r="D141" s="8"/>
      <c r="E141" s="8"/>
    </row>
    <row r="142" spans="1:5" x14ac:dyDescent="0.3">
      <c r="A142" s="3"/>
      <c r="B142" s="8"/>
      <c r="C142" s="8"/>
      <c r="D142" s="8"/>
      <c r="E142" s="8"/>
    </row>
    <row r="143" spans="1:5" x14ac:dyDescent="0.3">
      <c r="A143" s="3"/>
      <c r="B143" s="8"/>
      <c r="C143" s="8"/>
      <c r="D143" s="8"/>
      <c r="E143" s="8"/>
    </row>
    <row r="144" spans="1:5" x14ac:dyDescent="0.3">
      <c r="A144" s="3"/>
      <c r="B144" s="8"/>
      <c r="C144" s="8"/>
      <c r="D144" s="8"/>
      <c r="E144" s="8"/>
    </row>
    <row r="145" spans="1:1" x14ac:dyDescent="0.3">
      <c r="A145" s="5"/>
    </row>
    <row r="146" spans="1:1" x14ac:dyDescent="0.3">
      <c r="A146" s="5"/>
    </row>
    <row r="147" spans="1:1" x14ac:dyDescent="0.3">
      <c r="A147" s="5"/>
    </row>
    <row r="148" spans="1:1" x14ac:dyDescent="0.3">
      <c r="A148" s="5"/>
    </row>
    <row r="149" spans="1:1" x14ac:dyDescent="0.3">
      <c r="A149" s="5"/>
    </row>
    <row r="150" spans="1:1" x14ac:dyDescent="0.3">
      <c r="A150" s="5"/>
    </row>
    <row r="151" spans="1:1" x14ac:dyDescent="0.3">
      <c r="A151" s="5"/>
    </row>
    <row r="152" spans="1:1" x14ac:dyDescent="0.3">
      <c r="A152" s="5"/>
    </row>
  </sheetData>
  <mergeCells count="5">
    <mergeCell ref="G29:K29"/>
    <mergeCell ref="G30:K30"/>
    <mergeCell ref="A2:E2"/>
    <mergeCell ref="G21:K21"/>
    <mergeCell ref="G20:K20"/>
  </mergeCells>
  <phoneticPr fontId="19" type="noConversion"/>
  <hyperlinks>
    <hyperlink ref="A1" r:id="rId1" xr:uid="{D9C323FE-4F4A-411C-8914-A40863955B62}"/>
  </hyperlinks>
  <pageMargins left="0.511811024" right="0.511811024" top="0.78740157499999996" bottom="0.78740157499999996" header="0.31496062000000002" footer="0.31496062000000002"/>
  <pageSetup paperSize="9" orientation="portrait" r:id="rId2"/>
  <headerFooter>
    <oddHeader>&amp;L&amp;"Calibri"&amp;10&amp;K0000FF Classificação: RESTRITA&amp;1#_x000D_</oddHeader>
  </headerFooter>
  <drawing r:id="rId3"/>
  <tableParts count="1">
    <tablePart r:id="rId4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2902B7-12B5-4790-A2D1-BC862A8F7459}">
  <sheetPr codeName="Planilha10"/>
  <dimension ref="A1:X36"/>
  <sheetViews>
    <sheetView workbookViewId="0">
      <selection activeCell="G17" sqref="G17"/>
    </sheetView>
  </sheetViews>
  <sheetFormatPr defaultRowHeight="14.4" x14ac:dyDescent="0.3"/>
  <cols>
    <col min="1" max="1" width="62.33203125" customWidth="1"/>
    <col min="2" max="5" width="9.6640625" style="60" customWidth="1"/>
    <col min="7" max="7" width="9.5546875" bestFit="1" customWidth="1"/>
    <col min="12" max="12" width="15.33203125" bestFit="1" customWidth="1"/>
    <col min="13" max="13" width="49.5546875" bestFit="1" customWidth="1"/>
    <col min="14" max="21" width="4" bestFit="1" customWidth="1"/>
    <col min="22" max="22" width="5.5546875" bestFit="1" customWidth="1"/>
    <col min="23" max="23" width="4" bestFit="1" customWidth="1"/>
    <col min="24" max="24" width="5.5546875" bestFit="1" customWidth="1"/>
  </cols>
  <sheetData>
    <row r="1" spans="1:13" x14ac:dyDescent="0.3">
      <c r="A1" t="s">
        <v>57</v>
      </c>
      <c r="B1" s="59">
        <v>46023</v>
      </c>
      <c r="G1" s="44">
        <f>+G16-D10</f>
        <v>0</v>
      </c>
    </row>
    <row r="3" spans="1:13" x14ac:dyDescent="0.3">
      <c r="A3" s="172" t="str">
        <f>"Movimentação do emprego formal em " &amp; A1 &amp; TEXT(B1," - mmmm/aaaa")</f>
        <v>Movimentação do emprego formal em São José do Rio Preto - janeiro/2026</v>
      </c>
      <c r="B3" s="173"/>
      <c r="C3" s="173"/>
      <c r="D3" s="173"/>
      <c r="E3" s="175"/>
      <c r="G3" t="str">
        <f>"Saldo de emprego celetista em " &amp; A1</f>
        <v>Saldo de emprego celetista em São José do Rio Preto</v>
      </c>
    </row>
    <row r="4" spans="1:13" x14ac:dyDescent="0.3">
      <c r="A4" s="85" t="s">
        <v>58</v>
      </c>
      <c r="B4" s="61" t="s">
        <v>1</v>
      </c>
      <c r="C4" s="61" t="s">
        <v>2</v>
      </c>
      <c r="D4" s="61" t="s">
        <v>7</v>
      </c>
      <c r="E4" s="70" t="s">
        <v>4</v>
      </c>
      <c r="F4" s="19">
        <v>45658</v>
      </c>
      <c r="G4" s="36">
        <v>864</v>
      </c>
    </row>
    <row r="5" spans="1:13" x14ac:dyDescent="0.3">
      <c r="A5" s="86" t="s">
        <v>59</v>
      </c>
      <c r="B5" s="62">
        <v>46</v>
      </c>
      <c r="C5" s="62">
        <v>37</v>
      </c>
      <c r="D5" s="148">
        <v>9</v>
      </c>
      <c r="E5" s="62">
        <v>747</v>
      </c>
      <c r="F5" s="19">
        <v>45689</v>
      </c>
      <c r="G5" s="36">
        <v>1025</v>
      </c>
      <c r="H5" s="37"/>
      <c r="I5" s="37"/>
      <c r="K5" s="37"/>
      <c r="M5" s="38"/>
    </row>
    <row r="6" spans="1:13" x14ac:dyDescent="0.3">
      <c r="A6" s="87" t="s">
        <v>60</v>
      </c>
      <c r="B6" s="63">
        <v>1137</v>
      </c>
      <c r="C6" s="63">
        <v>913</v>
      </c>
      <c r="D6" s="151">
        <v>224</v>
      </c>
      <c r="E6" s="63">
        <v>23898</v>
      </c>
      <c r="F6" s="19">
        <v>45717</v>
      </c>
      <c r="G6" s="42">
        <v>-81</v>
      </c>
      <c r="H6" s="37"/>
      <c r="I6" s="37"/>
      <c r="J6" s="37"/>
      <c r="K6" s="37"/>
      <c r="L6" s="37"/>
      <c r="M6" s="38"/>
    </row>
    <row r="7" spans="1:13" x14ac:dyDescent="0.3">
      <c r="A7" s="88" t="s">
        <v>61</v>
      </c>
      <c r="B7" s="64">
        <v>1137</v>
      </c>
      <c r="C7" s="64">
        <v>722</v>
      </c>
      <c r="D7" s="152">
        <v>415</v>
      </c>
      <c r="E7" s="64">
        <v>10008</v>
      </c>
      <c r="F7" s="19">
        <v>45748</v>
      </c>
      <c r="G7" s="42">
        <v>780</v>
      </c>
      <c r="H7" s="37"/>
      <c r="I7" s="37"/>
      <c r="K7" s="37"/>
      <c r="L7" s="37"/>
      <c r="M7" s="38"/>
    </row>
    <row r="8" spans="1:13" x14ac:dyDescent="0.3">
      <c r="A8" s="87" t="s">
        <v>62</v>
      </c>
      <c r="B8" s="63">
        <v>2504</v>
      </c>
      <c r="C8" s="63">
        <v>2620</v>
      </c>
      <c r="D8" s="153">
        <v>-116</v>
      </c>
      <c r="E8" s="63">
        <v>43668</v>
      </c>
      <c r="F8" s="19">
        <v>45778</v>
      </c>
      <c r="G8" s="42">
        <v>169</v>
      </c>
      <c r="H8" s="37"/>
      <c r="I8" s="37"/>
      <c r="J8" s="37"/>
      <c r="K8" s="37"/>
      <c r="L8" s="37"/>
      <c r="M8" s="38"/>
    </row>
    <row r="9" spans="1:13" x14ac:dyDescent="0.3">
      <c r="A9" s="88" t="s">
        <v>63</v>
      </c>
      <c r="B9" s="64">
        <v>3744</v>
      </c>
      <c r="C9" s="64">
        <v>3516</v>
      </c>
      <c r="D9" s="148">
        <v>228</v>
      </c>
      <c r="E9" s="64">
        <v>78755</v>
      </c>
      <c r="F9" s="19">
        <v>45809</v>
      </c>
      <c r="G9" s="42">
        <v>219</v>
      </c>
      <c r="I9" s="37"/>
      <c r="J9" s="37"/>
      <c r="L9" s="37"/>
      <c r="M9" s="38"/>
    </row>
    <row r="10" spans="1:13" x14ac:dyDescent="0.3">
      <c r="A10" s="89" t="s">
        <v>0</v>
      </c>
      <c r="B10" s="90">
        <f>SUM(B5:B9)</f>
        <v>8568</v>
      </c>
      <c r="C10" s="90">
        <f t="shared" ref="C10:E10" si="0">SUM(C5:C9)</f>
        <v>7808</v>
      </c>
      <c r="D10" s="153">
        <f t="shared" si="0"/>
        <v>760</v>
      </c>
      <c r="E10" s="91">
        <f t="shared" si="0"/>
        <v>157076</v>
      </c>
      <c r="F10" s="19">
        <v>45839</v>
      </c>
      <c r="G10" s="42">
        <v>725</v>
      </c>
    </row>
    <row r="11" spans="1:13" x14ac:dyDescent="0.3">
      <c r="A11" s="83" t="s">
        <v>64</v>
      </c>
      <c r="B11" s="65"/>
      <c r="C11" s="65"/>
      <c r="D11" s="65"/>
      <c r="E11" s="65"/>
      <c r="F11" s="19">
        <v>45870</v>
      </c>
      <c r="G11" s="42">
        <v>115</v>
      </c>
    </row>
    <row r="12" spans="1:13" x14ac:dyDescent="0.3">
      <c r="A12" s="83" t="s">
        <v>65</v>
      </c>
      <c r="B12" s="65"/>
      <c r="C12" s="65"/>
      <c r="D12" s="65"/>
      <c r="E12" s="65"/>
      <c r="F12" s="19">
        <v>45901</v>
      </c>
      <c r="G12" s="42">
        <v>63</v>
      </c>
    </row>
    <row r="13" spans="1:13" x14ac:dyDescent="0.3">
      <c r="F13" s="19">
        <v>45931</v>
      </c>
      <c r="G13" s="42">
        <v>186</v>
      </c>
    </row>
    <row r="14" spans="1:13" x14ac:dyDescent="0.3">
      <c r="F14" s="19">
        <v>45962</v>
      </c>
      <c r="G14" s="42">
        <v>143</v>
      </c>
    </row>
    <row r="15" spans="1:13" x14ac:dyDescent="0.3">
      <c r="A15" s="170" t="str">
        <f>"Saldo e estoque do emprego celetista em " &amp; A1</f>
        <v>Saldo e estoque do emprego celetista em São José do Rio Preto</v>
      </c>
      <c r="B15" s="170"/>
      <c r="C15" s="170"/>
      <c r="D15" s="170"/>
      <c r="E15" s="170"/>
      <c r="F15" s="19">
        <v>45992</v>
      </c>
      <c r="G15" s="42">
        <v>-2336</v>
      </c>
    </row>
    <row r="16" spans="1:13" x14ac:dyDescent="0.3">
      <c r="A16" s="35" t="s">
        <v>58</v>
      </c>
      <c r="B16" s="61" t="s">
        <v>1</v>
      </c>
      <c r="C16" s="61" t="s">
        <v>2</v>
      </c>
      <c r="D16" s="61" t="s">
        <v>7</v>
      </c>
      <c r="E16" s="61" t="s">
        <v>4</v>
      </c>
      <c r="F16" s="19">
        <v>46023</v>
      </c>
      <c r="G16" s="42">
        <v>760</v>
      </c>
    </row>
    <row r="17" spans="1:24" x14ac:dyDescent="0.3">
      <c r="A17" s="51" t="s">
        <v>66</v>
      </c>
      <c r="B17" s="66">
        <v>298</v>
      </c>
      <c r="C17" s="66">
        <v>299</v>
      </c>
      <c r="D17" s="148">
        <v>-1</v>
      </c>
      <c r="E17" s="66">
        <v>6928</v>
      </c>
      <c r="F17" s="19"/>
      <c r="G17" s="42"/>
    </row>
    <row r="18" spans="1:24" x14ac:dyDescent="0.3">
      <c r="A18" s="52" t="s">
        <v>67</v>
      </c>
      <c r="B18" s="67">
        <v>449</v>
      </c>
      <c r="C18" s="67">
        <v>433</v>
      </c>
      <c r="D18" s="151">
        <v>16</v>
      </c>
      <c r="E18" s="67">
        <v>9416</v>
      </c>
      <c r="L18" s="37"/>
    </row>
    <row r="19" spans="1:24" x14ac:dyDescent="0.3">
      <c r="A19" s="53" t="s">
        <v>43</v>
      </c>
      <c r="B19" s="68">
        <v>1757</v>
      </c>
      <c r="C19" s="68">
        <v>1888</v>
      </c>
      <c r="D19" s="152">
        <v>-131</v>
      </c>
      <c r="E19" s="68">
        <v>27324</v>
      </c>
      <c r="X19" s="37"/>
    </row>
    <row r="20" spans="1:24" x14ac:dyDescent="0.3">
      <c r="A20" s="54" t="s">
        <v>68</v>
      </c>
      <c r="B20" s="69">
        <f>SUM(B17:B19)</f>
        <v>2504</v>
      </c>
      <c r="C20" s="69">
        <f t="shared" ref="C20:E20" si="1">SUM(C17:C19)</f>
        <v>2620</v>
      </c>
      <c r="D20" s="153">
        <f t="shared" si="1"/>
        <v>-116</v>
      </c>
      <c r="E20" s="69">
        <f t="shared" si="1"/>
        <v>43668</v>
      </c>
    </row>
    <row r="21" spans="1:24" x14ac:dyDescent="0.3">
      <c r="A21" s="83" t="s">
        <v>64</v>
      </c>
      <c r="B21" s="65"/>
      <c r="C21" s="65"/>
      <c r="D21" s="65"/>
      <c r="E21" s="65"/>
    </row>
    <row r="22" spans="1:24" x14ac:dyDescent="0.3">
      <c r="A22" s="83" t="s">
        <v>65</v>
      </c>
      <c r="B22" s="65"/>
      <c r="C22" s="65"/>
      <c r="D22" s="65"/>
      <c r="E22" s="65"/>
    </row>
    <row r="24" spans="1:24" x14ac:dyDescent="0.3">
      <c r="A24" s="178" t="str">
        <f>"Saldo e estoque de empregos celetistas no comércio varejista de " &amp; A1</f>
        <v>Saldo e estoque de empregos celetistas no comércio varejista de São José do Rio Preto</v>
      </c>
      <c r="B24" s="179"/>
      <c r="C24" s="179"/>
      <c r="D24" s="180"/>
    </row>
    <row r="25" spans="1:24" x14ac:dyDescent="0.3">
      <c r="A25" s="39" t="s">
        <v>69</v>
      </c>
      <c r="B25" s="84">
        <f>B1</f>
        <v>46023</v>
      </c>
      <c r="C25" s="61" t="s">
        <v>70</v>
      </c>
      <c r="D25" s="70" t="s">
        <v>4</v>
      </c>
    </row>
    <row r="26" spans="1:24" x14ac:dyDescent="0.3">
      <c r="A26" s="128" t="s">
        <v>71</v>
      </c>
      <c r="B26" s="71">
        <v>19</v>
      </c>
      <c r="C26" s="71">
        <v>19</v>
      </c>
      <c r="D26" s="72">
        <v>896</v>
      </c>
    </row>
    <row r="27" spans="1:24" x14ac:dyDescent="0.3">
      <c r="A27" s="129" t="s">
        <v>72</v>
      </c>
      <c r="B27" s="73">
        <v>7</v>
      </c>
      <c r="C27" s="73">
        <v>7</v>
      </c>
      <c r="D27" s="74">
        <v>1294</v>
      </c>
    </row>
    <row r="28" spans="1:24" x14ac:dyDescent="0.3">
      <c r="A28" s="130" t="s">
        <v>73</v>
      </c>
      <c r="B28" s="75">
        <v>19</v>
      </c>
      <c r="C28" s="75">
        <v>19</v>
      </c>
      <c r="D28" s="76">
        <v>3183</v>
      </c>
    </row>
    <row r="29" spans="1:24" x14ac:dyDescent="0.3">
      <c r="A29" s="129" t="s">
        <v>74</v>
      </c>
      <c r="B29" s="77">
        <v>6</v>
      </c>
      <c r="C29" s="77">
        <v>6</v>
      </c>
      <c r="D29" s="78">
        <v>3591</v>
      </c>
    </row>
    <row r="30" spans="1:24" x14ac:dyDescent="0.3">
      <c r="A30" s="130" t="s">
        <v>75</v>
      </c>
      <c r="B30" s="71">
        <v>-18</v>
      </c>
      <c r="C30" s="71">
        <v>-18</v>
      </c>
      <c r="D30" s="72">
        <v>2332</v>
      </c>
    </row>
    <row r="31" spans="1:24" ht="30.75" customHeight="1" x14ac:dyDescent="0.3">
      <c r="A31" s="129" t="s">
        <v>76</v>
      </c>
      <c r="B31" s="73">
        <v>-4</v>
      </c>
      <c r="C31" s="73">
        <v>-4</v>
      </c>
      <c r="D31" s="74">
        <v>3245</v>
      </c>
    </row>
    <row r="32" spans="1:24" x14ac:dyDescent="0.3">
      <c r="A32" s="130" t="s">
        <v>77</v>
      </c>
      <c r="B32" s="71">
        <v>-77</v>
      </c>
      <c r="C32" s="71">
        <v>-77</v>
      </c>
      <c r="D32" s="72">
        <v>4857</v>
      </c>
    </row>
    <row r="33" spans="1:4" x14ac:dyDescent="0.3">
      <c r="A33" s="129" t="s">
        <v>78</v>
      </c>
      <c r="B33" s="77">
        <v>-83</v>
      </c>
      <c r="C33" s="77">
        <v>-83</v>
      </c>
      <c r="D33" s="78">
        <v>7926</v>
      </c>
    </row>
    <row r="34" spans="1:4" x14ac:dyDescent="0.3">
      <c r="A34" s="130" t="s">
        <v>79</v>
      </c>
      <c r="B34" s="131">
        <f>SUM(B26:B33)</f>
        <v>-131</v>
      </c>
      <c r="C34" s="155">
        <f t="shared" ref="C34:D34" si="2">SUM(C26:C33)</f>
        <v>-131</v>
      </c>
      <c r="D34" s="132">
        <f t="shared" si="2"/>
        <v>27324</v>
      </c>
    </row>
    <row r="35" spans="1:4" x14ac:dyDescent="0.3">
      <c r="A35" s="83" t="s">
        <v>64</v>
      </c>
      <c r="B35" s="65"/>
      <c r="C35" s="65"/>
      <c r="D35" s="65"/>
    </row>
    <row r="36" spans="1:4" x14ac:dyDescent="0.3">
      <c r="A36" s="83" t="s">
        <v>65</v>
      </c>
      <c r="B36" s="65"/>
      <c r="C36" s="65"/>
      <c r="D36" s="65"/>
    </row>
  </sheetData>
  <mergeCells count="3">
    <mergeCell ref="A3:E3"/>
    <mergeCell ref="A15:E15"/>
    <mergeCell ref="A24:D24"/>
  </mergeCells>
  <pageMargins left="0.511811024" right="0.511811024" top="0.78740157499999996" bottom="0.78740157499999996" header="0.31496062000000002" footer="0.31496062000000002"/>
  <headerFooter>
    <oddHeader>&amp;L&amp;"Calibri"&amp;10&amp;K0000FF Classificação: RESTRITA&amp;1#_x000D_</oddHeader>
  </headerFooter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CF9B93-8EF6-4BD0-B1A9-558622D29C7D}">
  <sheetPr codeName="Planilha11"/>
  <dimension ref="A1:X36"/>
  <sheetViews>
    <sheetView zoomScale="85" zoomScaleNormal="85" workbookViewId="0">
      <selection activeCell="G17" sqref="G17"/>
    </sheetView>
  </sheetViews>
  <sheetFormatPr defaultRowHeight="14.4" x14ac:dyDescent="0.3"/>
  <cols>
    <col min="1" max="1" width="55.5546875" customWidth="1"/>
    <col min="2" max="5" width="9.6640625" style="60" customWidth="1"/>
    <col min="7" max="7" width="8.44140625" customWidth="1"/>
    <col min="8" max="8" width="4" bestFit="1" customWidth="1"/>
    <col min="9" max="16" width="8" customWidth="1"/>
  </cols>
  <sheetData>
    <row r="1" spans="1:13" x14ac:dyDescent="0.3">
      <c r="A1" t="s">
        <v>80</v>
      </c>
      <c r="B1" s="59">
        <v>46023</v>
      </c>
      <c r="G1" s="44">
        <f>+G16-D10</f>
        <v>0</v>
      </c>
    </row>
    <row r="3" spans="1:13" x14ac:dyDescent="0.3">
      <c r="A3" s="172" t="str">
        <f>"Movimentação do emprego formal em " &amp; A1 &amp; TEXT(B1," - mmmm/aaaa")</f>
        <v>Movimentação do emprego formal em Itapeva - janeiro/2026</v>
      </c>
      <c r="B3" s="173"/>
      <c r="C3" s="173"/>
      <c r="D3" s="173"/>
      <c r="E3" s="175"/>
      <c r="G3" t="str">
        <f>"Saldo de emprego celetista em " &amp; A1</f>
        <v>Saldo de emprego celetista em Itapeva</v>
      </c>
    </row>
    <row r="4" spans="1:13" x14ac:dyDescent="0.3">
      <c r="A4" s="85" t="s">
        <v>58</v>
      </c>
      <c r="B4" s="61" t="s">
        <v>1</v>
      </c>
      <c r="C4" s="61" t="s">
        <v>2</v>
      </c>
      <c r="D4" s="61" t="s">
        <v>7</v>
      </c>
      <c r="E4" s="70" t="s">
        <v>4</v>
      </c>
      <c r="F4" s="19">
        <v>45658</v>
      </c>
      <c r="G4">
        <v>-253</v>
      </c>
    </row>
    <row r="5" spans="1:13" x14ac:dyDescent="0.3">
      <c r="A5" s="86" t="s">
        <v>59</v>
      </c>
      <c r="B5" s="62">
        <v>169</v>
      </c>
      <c r="C5" s="62">
        <v>277</v>
      </c>
      <c r="D5" s="148">
        <v>-108</v>
      </c>
      <c r="E5" s="62">
        <v>3604</v>
      </c>
      <c r="F5" s="19">
        <v>45689</v>
      </c>
      <c r="G5">
        <v>-188</v>
      </c>
      <c r="H5" s="37"/>
      <c r="I5" s="37"/>
      <c r="K5" s="37"/>
      <c r="M5" s="38"/>
    </row>
    <row r="6" spans="1:13" x14ac:dyDescent="0.3">
      <c r="A6" s="87" t="s">
        <v>60</v>
      </c>
      <c r="B6" s="63">
        <v>69</v>
      </c>
      <c r="C6" s="63">
        <v>65</v>
      </c>
      <c r="D6" s="151">
        <v>4</v>
      </c>
      <c r="E6" s="63">
        <v>2106</v>
      </c>
      <c r="F6" s="19">
        <v>45717</v>
      </c>
      <c r="G6" s="42">
        <v>-52</v>
      </c>
      <c r="H6" s="37"/>
      <c r="I6" s="37"/>
      <c r="J6" s="37"/>
      <c r="K6" s="37"/>
      <c r="L6" s="37"/>
      <c r="M6" s="38"/>
    </row>
    <row r="7" spans="1:13" x14ac:dyDescent="0.3">
      <c r="A7" s="88" t="s">
        <v>61</v>
      </c>
      <c r="B7" s="64">
        <v>55</v>
      </c>
      <c r="C7" s="64">
        <v>38</v>
      </c>
      <c r="D7" s="152">
        <v>17</v>
      </c>
      <c r="E7" s="64">
        <v>452</v>
      </c>
      <c r="F7" s="19">
        <v>45748</v>
      </c>
      <c r="G7" s="42">
        <v>109</v>
      </c>
      <c r="H7" s="37"/>
      <c r="I7" s="37"/>
      <c r="K7" s="37"/>
      <c r="L7" s="37"/>
      <c r="M7" s="38"/>
    </row>
    <row r="8" spans="1:13" x14ac:dyDescent="0.3">
      <c r="A8" s="87" t="s">
        <v>62</v>
      </c>
      <c r="B8" s="63">
        <v>239</v>
      </c>
      <c r="C8" s="63">
        <v>324</v>
      </c>
      <c r="D8" s="153">
        <v>-85</v>
      </c>
      <c r="E8" s="63">
        <v>5781</v>
      </c>
      <c r="F8" s="19">
        <v>45778</v>
      </c>
      <c r="G8" s="42">
        <v>36</v>
      </c>
      <c r="H8" s="37"/>
      <c r="I8" s="37"/>
      <c r="J8" s="37"/>
      <c r="K8" s="37"/>
      <c r="L8" s="37"/>
      <c r="M8" s="38"/>
    </row>
    <row r="9" spans="1:13" x14ac:dyDescent="0.3">
      <c r="A9" s="88" t="s">
        <v>63</v>
      </c>
      <c r="B9" s="64">
        <v>277</v>
      </c>
      <c r="C9" s="64">
        <v>404</v>
      </c>
      <c r="D9" s="148">
        <v>-127</v>
      </c>
      <c r="E9" s="64">
        <v>7409</v>
      </c>
      <c r="F9" s="19">
        <v>45809</v>
      </c>
      <c r="G9" s="42">
        <v>257</v>
      </c>
      <c r="I9" s="37"/>
      <c r="J9" s="37"/>
      <c r="L9" s="37"/>
      <c r="M9" s="38"/>
    </row>
    <row r="10" spans="1:13" x14ac:dyDescent="0.3">
      <c r="A10" s="89" t="s">
        <v>0</v>
      </c>
      <c r="B10" s="90">
        <f>SUM(B5:B9)</f>
        <v>809</v>
      </c>
      <c r="C10" s="90">
        <f t="shared" ref="C10:D10" si="0">SUM(C5:C9)</f>
        <v>1108</v>
      </c>
      <c r="D10" s="153">
        <f t="shared" si="0"/>
        <v>-299</v>
      </c>
      <c r="E10" s="91">
        <f>SUM(E5:E9)</f>
        <v>19352</v>
      </c>
      <c r="F10" s="19">
        <v>45839</v>
      </c>
      <c r="G10" s="42">
        <v>14</v>
      </c>
    </row>
    <row r="11" spans="1:13" x14ac:dyDescent="0.3">
      <c r="A11" s="83" t="s">
        <v>64</v>
      </c>
      <c r="B11" s="65"/>
      <c r="C11" s="65"/>
      <c r="D11" s="65"/>
      <c r="E11" s="65"/>
      <c r="F11" s="19">
        <v>45870</v>
      </c>
      <c r="G11" s="42">
        <v>219</v>
      </c>
    </row>
    <row r="12" spans="1:13" x14ac:dyDescent="0.3">
      <c r="A12" s="83" t="s">
        <v>65</v>
      </c>
      <c r="B12" s="65"/>
      <c r="C12" s="65"/>
      <c r="D12" s="65"/>
      <c r="E12" s="65"/>
      <c r="F12" s="19">
        <v>45901</v>
      </c>
      <c r="G12" s="42">
        <v>88</v>
      </c>
    </row>
    <row r="13" spans="1:13" x14ac:dyDescent="0.3">
      <c r="F13" s="19">
        <v>45931</v>
      </c>
      <c r="G13" s="42">
        <v>51</v>
      </c>
    </row>
    <row r="14" spans="1:13" x14ac:dyDescent="0.3">
      <c r="F14" s="19">
        <v>45962</v>
      </c>
      <c r="G14" s="42">
        <v>-83</v>
      </c>
    </row>
    <row r="15" spans="1:13" x14ac:dyDescent="0.3">
      <c r="A15" s="170" t="str">
        <f>"Saldo e estoque do emprego celetista em " &amp; A1</f>
        <v>Saldo e estoque do emprego celetista em Itapeva</v>
      </c>
      <c r="B15" s="170"/>
      <c r="C15" s="170"/>
      <c r="D15" s="170"/>
      <c r="E15" s="170"/>
      <c r="F15" s="19">
        <v>45992</v>
      </c>
      <c r="G15" s="42">
        <v>-191</v>
      </c>
    </row>
    <row r="16" spans="1:13" x14ac:dyDescent="0.3">
      <c r="A16" s="35" t="s">
        <v>58</v>
      </c>
      <c r="B16" s="61" t="s">
        <v>1</v>
      </c>
      <c r="C16" s="61" t="s">
        <v>2</v>
      </c>
      <c r="D16" s="61" t="s">
        <v>7</v>
      </c>
      <c r="E16" s="61" t="s">
        <v>4</v>
      </c>
      <c r="F16" s="19">
        <v>46023</v>
      </c>
      <c r="G16" s="42">
        <v>-299</v>
      </c>
    </row>
    <row r="17" spans="1:24" x14ac:dyDescent="0.3">
      <c r="A17" s="51" t="s">
        <v>66</v>
      </c>
      <c r="B17" s="66">
        <v>36</v>
      </c>
      <c r="C17" s="66">
        <v>38</v>
      </c>
      <c r="D17" s="148">
        <v>-2</v>
      </c>
      <c r="E17" s="66">
        <v>778</v>
      </c>
      <c r="F17" s="19"/>
      <c r="G17" s="42"/>
    </row>
    <row r="18" spans="1:24" ht="28.8" x14ac:dyDescent="0.3">
      <c r="A18" s="52" t="s">
        <v>67</v>
      </c>
      <c r="B18" s="67">
        <v>17</v>
      </c>
      <c r="C18" s="67">
        <v>36</v>
      </c>
      <c r="D18" s="151">
        <v>-19</v>
      </c>
      <c r="E18" s="67">
        <v>919</v>
      </c>
      <c r="L18" s="37"/>
    </row>
    <row r="19" spans="1:24" x14ac:dyDescent="0.3">
      <c r="A19" s="53" t="s">
        <v>43</v>
      </c>
      <c r="B19" s="68">
        <v>186</v>
      </c>
      <c r="C19" s="68">
        <v>250</v>
      </c>
      <c r="D19" s="152">
        <v>-64</v>
      </c>
      <c r="E19" s="68">
        <v>4084</v>
      </c>
      <c r="X19" s="37"/>
    </row>
    <row r="20" spans="1:24" x14ac:dyDescent="0.3">
      <c r="A20" s="54" t="s">
        <v>68</v>
      </c>
      <c r="B20" s="69">
        <f>SUM(B17:B19)</f>
        <v>239</v>
      </c>
      <c r="C20" s="69">
        <f t="shared" ref="C20:E20" si="1">SUM(C17:C19)</f>
        <v>324</v>
      </c>
      <c r="D20" s="153">
        <f t="shared" si="1"/>
        <v>-85</v>
      </c>
      <c r="E20" s="69">
        <f t="shared" si="1"/>
        <v>5781</v>
      </c>
    </row>
    <row r="21" spans="1:24" x14ac:dyDescent="0.3">
      <c r="A21" s="83" t="s">
        <v>64</v>
      </c>
      <c r="B21" s="65"/>
      <c r="C21" s="65"/>
      <c r="D21" s="65"/>
      <c r="E21" s="65"/>
    </row>
    <row r="22" spans="1:24" x14ac:dyDescent="0.3">
      <c r="A22" s="83" t="s">
        <v>65</v>
      </c>
      <c r="B22" s="65"/>
      <c r="C22" s="65"/>
      <c r="D22" s="65"/>
      <c r="E22" s="65"/>
    </row>
    <row r="24" spans="1:24" x14ac:dyDescent="0.3">
      <c r="A24" s="178" t="str">
        <f>"Saldo e estoque de empregos celetistas no comércio varejista de " &amp; A1</f>
        <v>Saldo e estoque de empregos celetistas no comércio varejista de Itapeva</v>
      </c>
      <c r="B24" s="179"/>
      <c r="C24" s="179"/>
      <c r="D24" s="180"/>
    </row>
    <row r="25" spans="1:24" x14ac:dyDescent="0.3">
      <c r="A25" s="39" t="s">
        <v>69</v>
      </c>
      <c r="B25" s="84">
        <f>B1</f>
        <v>46023</v>
      </c>
      <c r="C25" s="61" t="s">
        <v>70</v>
      </c>
      <c r="D25" s="70" t="s">
        <v>4</v>
      </c>
    </row>
    <row r="26" spans="1:24" x14ac:dyDescent="0.3">
      <c r="A26" s="55" t="s">
        <v>71</v>
      </c>
      <c r="B26" s="71">
        <v>-2</v>
      </c>
      <c r="C26" s="71">
        <v>-2</v>
      </c>
      <c r="D26" s="72">
        <v>51</v>
      </c>
    </row>
    <row r="27" spans="1:24" x14ac:dyDescent="0.3">
      <c r="A27" s="50" t="s">
        <v>72</v>
      </c>
      <c r="B27" s="73">
        <v>6</v>
      </c>
      <c r="C27" s="73">
        <v>6</v>
      </c>
      <c r="D27" s="74">
        <v>203</v>
      </c>
    </row>
    <row r="28" spans="1:24" x14ac:dyDescent="0.3">
      <c r="A28" s="56" t="s">
        <v>73</v>
      </c>
      <c r="B28" s="75">
        <v>-3</v>
      </c>
      <c r="C28" s="75">
        <v>-3</v>
      </c>
      <c r="D28" s="76">
        <v>405</v>
      </c>
    </row>
    <row r="29" spans="1:24" x14ac:dyDescent="0.3">
      <c r="A29" s="57" t="s">
        <v>74</v>
      </c>
      <c r="B29" s="77">
        <v>-1</v>
      </c>
      <c r="C29" s="77">
        <v>-1</v>
      </c>
      <c r="D29" s="78">
        <v>956</v>
      </c>
    </row>
    <row r="30" spans="1:24" x14ac:dyDescent="0.3">
      <c r="A30" s="55" t="s">
        <v>75</v>
      </c>
      <c r="B30" s="71">
        <v>-2</v>
      </c>
      <c r="C30" s="71">
        <v>-2</v>
      </c>
      <c r="D30" s="72">
        <v>162</v>
      </c>
    </row>
    <row r="31" spans="1:24" ht="30.75" customHeight="1" x14ac:dyDescent="0.3">
      <c r="A31" s="50" t="s">
        <v>76</v>
      </c>
      <c r="B31" s="73">
        <v>-7</v>
      </c>
      <c r="C31" s="73">
        <v>-7</v>
      </c>
      <c r="D31" s="74">
        <v>375</v>
      </c>
    </row>
    <row r="32" spans="1:24" ht="28.8" x14ac:dyDescent="0.3">
      <c r="A32" s="55" t="s">
        <v>77</v>
      </c>
      <c r="B32" s="71">
        <v>-36</v>
      </c>
      <c r="C32" s="71">
        <v>-36</v>
      </c>
      <c r="D32" s="72">
        <v>660</v>
      </c>
    </row>
    <row r="33" spans="1:4" x14ac:dyDescent="0.3">
      <c r="A33" s="57" t="s">
        <v>78</v>
      </c>
      <c r="B33" s="77">
        <v>-19</v>
      </c>
      <c r="C33" s="77">
        <v>-19</v>
      </c>
      <c r="D33" s="78">
        <v>1272</v>
      </c>
    </row>
    <row r="34" spans="1:4" x14ac:dyDescent="0.3">
      <c r="A34" s="58" t="s">
        <v>79</v>
      </c>
      <c r="B34" s="79">
        <f>SUM(B26:B33)</f>
        <v>-64</v>
      </c>
      <c r="C34" s="150">
        <f t="shared" ref="C34:D34" si="2">SUM(C26:C33)</f>
        <v>-64</v>
      </c>
      <c r="D34" s="80">
        <f t="shared" si="2"/>
        <v>4084</v>
      </c>
    </row>
    <row r="35" spans="1:4" x14ac:dyDescent="0.3">
      <c r="A35" s="83" t="s">
        <v>64</v>
      </c>
      <c r="B35" s="65"/>
      <c r="C35" s="65"/>
      <c r="D35" s="65"/>
    </row>
    <row r="36" spans="1:4" x14ac:dyDescent="0.3">
      <c r="A36" s="83" t="s">
        <v>65</v>
      </c>
      <c r="B36" s="65"/>
      <c r="C36" s="65"/>
      <c r="D36" s="65"/>
    </row>
  </sheetData>
  <mergeCells count="3">
    <mergeCell ref="A3:E3"/>
    <mergeCell ref="A15:E15"/>
    <mergeCell ref="A24:D24"/>
  </mergeCells>
  <pageMargins left="0.511811024" right="0.511811024" top="0.78740157499999996" bottom="0.78740157499999996" header="0.31496062000000002" footer="0.31496062000000002"/>
  <headerFooter>
    <oddHeader>&amp;L&amp;"Calibri"&amp;10&amp;K0000FF Classificação: RESTRITA&amp;1#_x000D_</oddHeader>
  </headerFooter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7BB4C7-7E23-4C3C-9873-11F46193FDB3}">
  <sheetPr codeName="Planilha12"/>
  <dimension ref="A1:X36"/>
  <sheetViews>
    <sheetView tabSelected="1" workbookViewId="0">
      <selection activeCell="G17" sqref="G17"/>
    </sheetView>
  </sheetViews>
  <sheetFormatPr defaultRowHeight="14.4" x14ac:dyDescent="0.3"/>
  <cols>
    <col min="1" max="1" width="55.5546875" customWidth="1"/>
    <col min="2" max="5" width="9.6640625" style="60" customWidth="1"/>
    <col min="7" max="7" width="8.44140625" customWidth="1"/>
    <col min="8" max="9" width="4" bestFit="1" customWidth="1"/>
    <col min="10" max="10" width="38.44140625" bestFit="1" customWidth="1"/>
    <col min="11" max="17" width="4" bestFit="1" customWidth="1"/>
    <col min="18" max="18" width="4.5546875" bestFit="1" customWidth="1"/>
    <col min="19" max="20" width="4" bestFit="1" customWidth="1"/>
  </cols>
  <sheetData>
    <row r="1" spans="1:13" x14ac:dyDescent="0.3">
      <c r="A1" t="s">
        <v>81</v>
      </c>
      <c r="B1" s="59">
        <v>46023</v>
      </c>
      <c r="F1" s="25" t="s">
        <v>90</v>
      </c>
      <c r="G1" s="41">
        <f>+G16-D10</f>
        <v>0</v>
      </c>
    </row>
    <row r="3" spans="1:13" x14ac:dyDescent="0.3">
      <c r="A3" s="172" t="str">
        <f>"Movimentação do emprego formal em " &amp; A1 &amp; TEXT(B1," - mmmm/aaaa")</f>
        <v>Movimentação do emprego formal em Botucatu - janeiro/2026</v>
      </c>
      <c r="B3" s="173"/>
      <c r="C3" s="173"/>
      <c r="D3" s="173"/>
      <c r="E3" s="175"/>
      <c r="G3" t="str">
        <f>"Saldo de emprego celetista em " &amp; A1</f>
        <v>Saldo de emprego celetista em Botucatu</v>
      </c>
    </row>
    <row r="4" spans="1:13" x14ac:dyDescent="0.3">
      <c r="A4" s="85" t="s">
        <v>58</v>
      </c>
      <c r="B4" s="61" t="s">
        <v>1</v>
      </c>
      <c r="C4" s="61" t="s">
        <v>2</v>
      </c>
      <c r="D4" s="61" t="s">
        <v>7</v>
      </c>
      <c r="E4" s="70" t="s">
        <v>4</v>
      </c>
      <c r="F4" s="19">
        <v>45658</v>
      </c>
      <c r="G4">
        <v>293</v>
      </c>
    </row>
    <row r="5" spans="1:13" x14ac:dyDescent="0.3">
      <c r="A5" s="86" t="s">
        <v>59</v>
      </c>
      <c r="B5" s="62">
        <v>75</v>
      </c>
      <c r="C5" s="62">
        <v>204</v>
      </c>
      <c r="D5" s="148">
        <v>-129</v>
      </c>
      <c r="E5" s="62">
        <v>2727</v>
      </c>
      <c r="F5" s="19">
        <v>45689</v>
      </c>
      <c r="G5">
        <v>331</v>
      </c>
      <c r="H5" s="37"/>
      <c r="I5" s="37"/>
      <c r="K5" s="37"/>
      <c r="M5" s="38"/>
    </row>
    <row r="6" spans="1:13" x14ac:dyDescent="0.3">
      <c r="A6" s="87" t="s">
        <v>60</v>
      </c>
      <c r="B6" s="63">
        <v>736</v>
      </c>
      <c r="C6" s="63">
        <v>387</v>
      </c>
      <c r="D6" s="151">
        <v>349</v>
      </c>
      <c r="E6" s="63">
        <v>14214</v>
      </c>
      <c r="F6" s="19">
        <v>45717</v>
      </c>
      <c r="G6" s="42">
        <v>35</v>
      </c>
      <c r="H6" s="37"/>
      <c r="I6" s="37"/>
      <c r="J6" s="37"/>
      <c r="K6" s="37"/>
      <c r="L6" s="37"/>
      <c r="M6" s="38"/>
    </row>
    <row r="7" spans="1:13" x14ac:dyDescent="0.3">
      <c r="A7" s="88" t="s">
        <v>61</v>
      </c>
      <c r="B7" s="64">
        <v>72</v>
      </c>
      <c r="C7" s="64">
        <v>68</v>
      </c>
      <c r="D7" s="152">
        <v>4</v>
      </c>
      <c r="E7" s="64">
        <v>1060</v>
      </c>
      <c r="F7" s="19">
        <v>45748</v>
      </c>
      <c r="G7" s="42">
        <v>361</v>
      </c>
      <c r="H7" s="37"/>
      <c r="I7" s="37"/>
      <c r="K7" s="37"/>
      <c r="L7" s="37"/>
      <c r="M7" s="38"/>
    </row>
    <row r="8" spans="1:13" x14ac:dyDescent="0.3">
      <c r="A8" s="87" t="s">
        <v>62</v>
      </c>
      <c r="B8" s="63">
        <v>520</v>
      </c>
      <c r="C8" s="63">
        <v>615</v>
      </c>
      <c r="D8" s="153">
        <v>-95</v>
      </c>
      <c r="E8" s="63">
        <v>8773</v>
      </c>
      <c r="F8" s="19">
        <v>45778</v>
      </c>
      <c r="G8" s="42">
        <v>198</v>
      </c>
      <c r="H8" s="37"/>
      <c r="I8" s="37"/>
      <c r="J8" s="37"/>
      <c r="K8" s="37"/>
      <c r="L8" s="37"/>
      <c r="M8" s="38"/>
    </row>
    <row r="9" spans="1:13" x14ac:dyDescent="0.3">
      <c r="A9" s="88" t="s">
        <v>63</v>
      </c>
      <c r="B9" s="64">
        <v>856</v>
      </c>
      <c r="C9" s="64">
        <v>823</v>
      </c>
      <c r="D9" s="148">
        <v>33</v>
      </c>
      <c r="E9" s="64">
        <v>21002</v>
      </c>
      <c r="F9" s="19">
        <v>45809</v>
      </c>
      <c r="G9" s="42">
        <v>280</v>
      </c>
      <c r="I9" s="37"/>
      <c r="J9" s="37"/>
      <c r="L9" s="37"/>
      <c r="M9" s="38"/>
    </row>
    <row r="10" spans="1:13" x14ac:dyDescent="0.3">
      <c r="A10" s="89" t="s">
        <v>0</v>
      </c>
      <c r="B10" s="90">
        <f>SUM(B5:B9)</f>
        <v>2259</v>
      </c>
      <c r="C10" s="90">
        <f t="shared" ref="C10:D10" si="0">SUM(C5:C9)</f>
        <v>2097</v>
      </c>
      <c r="D10" s="153">
        <f t="shared" si="0"/>
        <v>162</v>
      </c>
      <c r="E10" s="91">
        <f>SUM(E5:E9)</f>
        <v>47776</v>
      </c>
      <c r="F10" s="19">
        <v>45839</v>
      </c>
      <c r="G10" s="42">
        <v>90</v>
      </c>
    </row>
    <row r="11" spans="1:13" x14ac:dyDescent="0.3">
      <c r="A11" s="83" t="s">
        <v>64</v>
      </c>
      <c r="B11" s="65"/>
      <c r="C11" s="65"/>
      <c r="D11" s="65"/>
      <c r="E11" s="65"/>
      <c r="F11" s="19">
        <v>45870</v>
      </c>
      <c r="G11" s="42">
        <v>166</v>
      </c>
    </row>
    <row r="12" spans="1:13" x14ac:dyDescent="0.3">
      <c r="A12" s="83" t="s">
        <v>65</v>
      </c>
      <c r="B12" s="65"/>
      <c r="C12" s="65"/>
      <c r="D12" s="65"/>
      <c r="E12" s="65"/>
      <c r="F12" s="19">
        <v>45901</v>
      </c>
      <c r="G12" s="42">
        <v>205</v>
      </c>
    </row>
    <row r="13" spans="1:13" x14ac:dyDescent="0.3">
      <c r="F13" s="19">
        <v>45931</v>
      </c>
      <c r="G13" s="42">
        <v>89</v>
      </c>
    </row>
    <row r="14" spans="1:13" x14ac:dyDescent="0.3">
      <c r="F14" s="19">
        <v>45962</v>
      </c>
      <c r="G14" s="42">
        <v>70</v>
      </c>
    </row>
    <row r="15" spans="1:13" x14ac:dyDescent="0.3">
      <c r="A15" s="170" t="str">
        <f>"Saldo e estoque do emprego celetista em " &amp; A1</f>
        <v>Saldo e estoque do emprego celetista em Botucatu</v>
      </c>
      <c r="B15" s="170"/>
      <c r="C15" s="170"/>
      <c r="D15" s="170"/>
      <c r="E15" s="170"/>
      <c r="F15" s="19">
        <v>45992</v>
      </c>
      <c r="G15" s="42">
        <v>-191</v>
      </c>
    </row>
    <row r="16" spans="1:13" x14ac:dyDescent="0.3">
      <c r="A16" s="35" t="s">
        <v>58</v>
      </c>
      <c r="B16" s="61" t="s">
        <v>1</v>
      </c>
      <c r="C16" s="61" t="s">
        <v>2</v>
      </c>
      <c r="D16" s="61" t="s">
        <v>7</v>
      </c>
      <c r="E16" s="61" t="s">
        <v>4</v>
      </c>
      <c r="F16" s="19">
        <v>46023</v>
      </c>
      <c r="G16" s="42">
        <v>162</v>
      </c>
    </row>
    <row r="17" spans="1:24" x14ac:dyDescent="0.3">
      <c r="A17" s="51" t="s">
        <v>66</v>
      </c>
      <c r="B17" s="66">
        <v>34</v>
      </c>
      <c r="C17" s="66">
        <v>38</v>
      </c>
      <c r="D17" s="148">
        <v>-4</v>
      </c>
      <c r="E17" s="66">
        <v>1056</v>
      </c>
      <c r="F17" s="19"/>
      <c r="G17" s="42"/>
    </row>
    <row r="18" spans="1:24" ht="28.8" x14ac:dyDescent="0.3">
      <c r="A18" s="52" t="s">
        <v>67</v>
      </c>
      <c r="B18" s="67">
        <v>27</v>
      </c>
      <c r="C18" s="67">
        <v>40</v>
      </c>
      <c r="D18" s="151">
        <v>-13</v>
      </c>
      <c r="E18" s="67">
        <v>558</v>
      </c>
      <c r="L18" s="37"/>
    </row>
    <row r="19" spans="1:24" x14ac:dyDescent="0.3">
      <c r="A19" s="53" t="s">
        <v>43</v>
      </c>
      <c r="B19" s="68">
        <v>459</v>
      </c>
      <c r="C19" s="68">
        <v>537</v>
      </c>
      <c r="D19" s="152">
        <v>-78</v>
      </c>
      <c r="E19" s="68">
        <v>7159</v>
      </c>
      <c r="X19" s="37"/>
    </row>
    <row r="20" spans="1:24" x14ac:dyDescent="0.3">
      <c r="A20" s="54" t="s">
        <v>68</v>
      </c>
      <c r="B20" s="69">
        <f>SUM(B17:B19)</f>
        <v>520</v>
      </c>
      <c r="C20" s="69">
        <f t="shared" ref="C20:E20" si="1">SUM(C17:C19)</f>
        <v>615</v>
      </c>
      <c r="D20" s="153">
        <f t="shared" si="1"/>
        <v>-95</v>
      </c>
      <c r="E20" s="82">
        <f t="shared" si="1"/>
        <v>8773</v>
      </c>
    </row>
    <row r="21" spans="1:24" x14ac:dyDescent="0.3">
      <c r="A21" s="83" t="s">
        <v>64</v>
      </c>
      <c r="B21" s="65"/>
      <c r="C21" s="65"/>
      <c r="D21" s="65"/>
      <c r="E21" s="65"/>
    </row>
    <row r="22" spans="1:24" x14ac:dyDescent="0.3">
      <c r="A22" s="83" t="s">
        <v>65</v>
      </c>
      <c r="B22" s="65"/>
      <c r="C22" s="65"/>
      <c r="D22" s="65"/>
      <c r="E22" s="65"/>
    </row>
    <row r="24" spans="1:24" x14ac:dyDescent="0.3">
      <c r="A24" s="178" t="str">
        <f>"Saldo e estoque de empregos celetistas no comércio varejista de " &amp; A1</f>
        <v>Saldo e estoque de empregos celetistas no comércio varejista de Botucatu</v>
      </c>
      <c r="B24" s="179"/>
      <c r="C24" s="179"/>
      <c r="D24" s="180"/>
    </row>
    <row r="25" spans="1:24" x14ac:dyDescent="0.3">
      <c r="A25" s="39" t="s">
        <v>69</v>
      </c>
      <c r="B25" s="84">
        <f>B1</f>
        <v>46023</v>
      </c>
      <c r="C25" s="61" t="s">
        <v>70</v>
      </c>
      <c r="D25" s="70" t="s">
        <v>4</v>
      </c>
    </row>
    <row r="26" spans="1:24" x14ac:dyDescent="0.3">
      <c r="A26" s="55" t="s">
        <v>71</v>
      </c>
      <c r="B26" s="71">
        <v>3</v>
      </c>
      <c r="C26" s="71">
        <v>3</v>
      </c>
      <c r="D26" s="72">
        <v>170</v>
      </c>
    </row>
    <row r="27" spans="1:24" x14ac:dyDescent="0.3">
      <c r="A27" s="50" t="s">
        <v>72</v>
      </c>
      <c r="B27" s="73">
        <v>-5</v>
      </c>
      <c r="C27" s="73">
        <v>-5</v>
      </c>
      <c r="D27" s="74">
        <v>385</v>
      </c>
    </row>
    <row r="28" spans="1:24" x14ac:dyDescent="0.3">
      <c r="A28" s="56" t="s">
        <v>73</v>
      </c>
      <c r="B28" s="75">
        <v>-13</v>
      </c>
      <c r="C28" s="75">
        <v>-13</v>
      </c>
      <c r="D28" s="76">
        <v>614</v>
      </c>
    </row>
    <row r="29" spans="1:24" x14ac:dyDescent="0.3">
      <c r="A29" s="57" t="s">
        <v>74</v>
      </c>
      <c r="B29" s="77">
        <v>10</v>
      </c>
      <c r="C29" s="77">
        <v>10</v>
      </c>
      <c r="D29" s="78">
        <v>810</v>
      </c>
    </row>
    <row r="30" spans="1:24" x14ac:dyDescent="0.3">
      <c r="A30" s="55" t="s">
        <v>75</v>
      </c>
      <c r="B30" s="71">
        <v>1</v>
      </c>
      <c r="C30" s="71">
        <v>1</v>
      </c>
      <c r="D30" s="72">
        <v>703</v>
      </c>
    </row>
    <row r="31" spans="1:24" ht="30.75" customHeight="1" x14ac:dyDescent="0.3">
      <c r="A31" s="50" t="s">
        <v>76</v>
      </c>
      <c r="B31" s="73">
        <v>-6</v>
      </c>
      <c r="C31" s="73">
        <v>-6</v>
      </c>
      <c r="D31" s="74">
        <v>795</v>
      </c>
    </row>
    <row r="32" spans="1:24" ht="28.8" x14ac:dyDescent="0.3">
      <c r="A32" s="55" t="s">
        <v>77</v>
      </c>
      <c r="B32" s="71">
        <v>-19</v>
      </c>
      <c r="C32" s="71">
        <v>-19</v>
      </c>
      <c r="D32" s="72">
        <v>1123</v>
      </c>
    </row>
    <row r="33" spans="1:4" x14ac:dyDescent="0.3">
      <c r="A33" s="57" t="s">
        <v>78</v>
      </c>
      <c r="B33" s="77">
        <v>-49</v>
      </c>
      <c r="C33" s="77">
        <v>-49</v>
      </c>
      <c r="D33" s="78">
        <v>2559</v>
      </c>
    </row>
    <row r="34" spans="1:4" x14ac:dyDescent="0.3">
      <c r="A34" s="58" t="s">
        <v>79</v>
      </c>
      <c r="B34" s="79">
        <f>SUM(B26:B33)</f>
        <v>-78</v>
      </c>
      <c r="C34" s="150">
        <f t="shared" ref="C34:D34" si="2">SUM(C26:C33)</f>
        <v>-78</v>
      </c>
      <c r="D34" s="80">
        <f t="shared" si="2"/>
        <v>7159</v>
      </c>
    </row>
    <row r="35" spans="1:4" x14ac:dyDescent="0.3">
      <c r="A35" s="83" t="s">
        <v>64</v>
      </c>
      <c r="B35" s="65"/>
      <c r="C35" s="65"/>
      <c r="D35" s="65"/>
    </row>
    <row r="36" spans="1:4" x14ac:dyDescent="0.3">
      <c r="A36" s="83" t="s">
        <v>65</v>
      </c>
      <c r="B36" s="65"/>
      <c r="C36" s="65"/>
      <c r="D36" s="65"/>
    </row>
  </sheetData>
  <mergeCells count="3">
    <mergeCell ref="A3:E3"/>
    <mergeCell ref="A15:E15"/>
    <mergeCell ref="A24:D24"/>
  </mergeCells>
  <pageMargins left="0.511811024" right="0.511811024" top="0.78740157499999996" bottom="0.78740157499999996" header="0.31496062000000002" footer="0.31496062000000002"/>
  <headerFooter>
    <oddHeader>&amp;L&amp;"Calibri"&amp;10&amp;K0000FF Classificação: RESTRITA&amp;1#_x000D_</oddHeader>
  </headerFooter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3F5AFA-6DF8-44D0-B1A0-48E05B15BC54}">
  <sheetPr codeName="Planilha13"/>
  <dimension ref="A1:X36"/>
  <sheetViews>
    <sheetView workbookViewId="0">
      <selection activeCell="G17" sqref="G17"/>
    </sheetView>
  </sheetViews>
  <sheetFormatPr defaultRowHeight="14.4" x14ac:dyDescent="0.3"/>
  <cols>
    <col min="1" max="1" width="55.5546875" customWidth="1"/>
    <col min="2" max="5" width="9.6640625" style="60" customWidth="1"/>
    <col min="7" max="7" width="8.44140625" customWidth="1"/>
    <col min="8" max="9" width="4" bestFit="1" customWidth="1"/>
    <col min="10" max="10" width="38.44140625" bestFit="1" customWidth="1"/>
    <col min="11" max="17" width="4" bestFit="1" customWidth="1"/>
    <col min="18" max="18" width="4.5546875" bestFit="1" customWidth="1"/>
    <col min="19" max="20" width="4" bestFit="1" customWidth="1"/>
  </cols>
  <sheetData>
    <row r="1" spans="1:13" x14ac:dyDescent="0.3">
      <c r="A1" t="s">
        <v>82</v>
      </c>
      <c r="B1" s="59">
        <v>46023</v>
      </c>
      <c r="F1" s="25" t="s">
        <v>90</v>
      </c>
      <c r="G1" s="41">
        <f>+G16-D10</f>
        <v>0</v>
      </c>
    </row>
    <row r="3" spans="1:13" x14ac:dyDescent="0.3">
      <c r="A3" s="172" t="str">
        <f>"Movimentação do emprego formal em " &amp; A1 &amp; TEXT(B1," - mmmm/aaaa")</f>
        <v>Movimentação do emprego formal em Jundiaí - janeiro/2026</v>
      </c>
      <c r="B3" s="173"/>
      <c r="C3" s="173"/>
      <c r="D3" s="173"/>
      <c r="E3" s="175"/>
      <c r="G3" t="str">
        <f>"Saldo de emprego celetista em " &amp; A1</f>
        <v>Saldo de emprego celetista em Jundiaí</v>
      </c>
    </row>
    <row r="4" spans="1:13" x14ac:dyDescent="0.3">
      <c r="A4" s="85" t="s">
        <v>58</v>
      </c>
      <c r="B4" s="61" t="s">
        <v>1</v>
      </c>
      <c r="C4" s="61" t="s">
        <v>2</v>
      </c>
      <c r="D4" s="61" t="s">
        <v>7</v>
      </c>
      <c r="E4" s="70" t="s">
        <v>4</v>
      </c>
      <c r="F4" s="19">
        <v>45658</v>
      </c>
      <c r="G4">
        <v>617</v>
      </c>
    </row>
    <row r="5" spans="1:13" x14ac:dyDescent="0.3">
      <c r="A5" s="86" t="s">
        <v>59</v>
      </c>
      <c r="B5" s="62">
        <v>13</v>
      </c>
      <c r="C5" s="62">
        <v>14</v>
      </c>
      <c r="D5" s="148">
        <v>-1</v>
      </c>
      <c r="E5" s="62">
        <v>471</v>
      </c>
      <c r="F5" s="19">
        <v>45689</v>
      </c>
      <c r="G5">
        <v>1247</v>
      </c>
      <c r="H5" s="37"/>
      <c r="I5" s="37"/>
      <c r="K5" s="37"/>
      <c r="M5" s="38"/>
    </row>
    <row r="6" spans="1:13" x14ac:dyDescent="0.3">
      <c r="A6" s="87" t="s">
        <v>60</v>
      </c>
      <c r="B6" s="63">
        <v>2031</v>
      </c>
      <c r="C6" s="63">
        <v>1474</v>
      </c>
      <c r="D6" s="151">
        <v>557</v>
      </c>
      <c r="E6" s="63">
        <v>51949</v>
      </c>
      <c r="F6" s="19">
        <v>45717</v>
      </c>
      <c r="G6" s="42">
        <v>229</v>
      </c>
      <c r="H6" s="37"/>
      <c r="I6" s="37"/>
      <c r="J6" s="37"/>
      <c r="K6" s="37"/>
      <c r="L6" s="37"/>
      <c r="M6" s="38"/>
    </row>
    <row r="7" spans="1:13" x14ac:dyDescent="0.3">
      <c r="A7" s="88" t="s">
        <v>61</v>
      </c>
      <c r="B7" s="64">
        <v>869</v>
      </c>
      <c r="C7" s="64">
        <v>507</v>
      </c>
      <c r="D7" s="152">
        <v>362</v>
      </c>
      <c r="E7" s="64">
        <v>8623</v>
      </c>
      <c r="F7" s="19">
        <v>45748</v>
      </c>
      <c r="G7" s="42">
        <v>1259</v>
      </c>
      <c r="H7" s="37"/>
      <c r="I7" s="37"/>
      <c r="K7" s="37"/>
      <c r="L7" s="37"/>
      <c r="M7" s="38"/>
    </row>
    <row r="8" spans="1:13" x14ac:dyDescent="0.3">
      <c r="A8" s="87" t="s">
        <v>62</v>
      </c>
      <c r="B8" s="63">
        <v>1861</v>
      </c>
      <c r="C8" s="63">
        <v>2143</v>
      </c>
      <c r="D8" s="153">
        <v>-282</v>
      </c>
      <c r="E8" s="63">
        <v>39524</v>
      </c>
      <c r="F8" s="19">
        <v>45778</v>
      </c>
      <c r="G8" s="42">
        <v>758</v>
      </c>
      <c r="H8" s="37"/>
      <c r="I8" s="37"/>
      <c r="J8" s="37"/>
      <c r="K8" s="37"/>
      <c r="L8" s="37"/>
      <c r="M8" s="38"/>
    </row>
    <row r="9" spans="1:13" x14ac:dyDescent="0.3">
      <c r="A9" s="88" t="s">
        <v>63</v>
      </c>
      <c r="B9" s="64">
        <v>5422</v>
      </c>
      <c r="C9" s="64">
        <v>5439</v>
      </c>
      <c r="D9" s="148">
        <v>-17</v>
      </c>
      <c r="E9" s="64">
        <v>87233</v>
      </c>
      <c r="F9" s="19">
        <v>45809</v>
      </c>
      <c r="G9" s="42">
        <v>193</v>
      </c>
      <c r="I9" s="37"/>
      <c r="J9" s="37"/>
      <c r="L9" s="37"/>
      <c r="M9" s="38"/>
    </row>
    <row r="10" spans="1:13" x14ac:dyDescent="0.3">
      <c r="A10" s="89" t="s">
        <v>0</v>
      </c>
      <c r="B10" s="90">
        <f>SUM(B5:B9)</f>
        <v>10196</v>
      </c>
      <c r="C10" s="90">
        <f t="shared" ref="C10:D10" si="0">SUM(C5:C9)</f>
        <v>9577</v>
      </c>
      <c r="D10" s="153">
        <f t="shared" si="0"/>
        <v>619</v>
      </c>
      <c r="E10" s="91">
        <f>SUM(E5:E9)</f>
        <v>187800</v>
      </c>
      <c r="F10" s="19">
        <v>45839</v>
      </c>
      <c r="G10" s="42">
        <v>405</v>
      </c>
    </row>
    <row r="11" spans="1:13" x14ac:dyDescent="0.3">
      <c r="A11" s="83" t="s">
        <v>64</v>
      </c>
      <c r="B11" s="65"/>
      <c r="C11" s="65"/>
      <c r="D11" s="65"/>
      <c r="E11" s="65"/>
      <c r="F11" s="19">
        <v>45870</v>
      </c>
      <c r="G11" s="42">
        <v>502</v>
      </c>
    </row>
    <row r="12" spans="1:13" x14ac:dyDescent="0.3">
      <c r="A12" s="83" t="s">
        <v>65</v>
      </c>
      <c r="B12" s="65"/>
      <c r="C12" s="65"/>
      <c r="D12" s="65"/>
      <c r="E12" s="65"/>
      <c r="F12" s="19">
        <v>45901</v>
      </c>
      <c r="G12" s="42">
        <v>924</v>
      </c>
    </row>
    <row r="13" spans="1:13" x14ac:dyDescent="0.3">
      <c r="F13" s="19">
        <v>45931</v>
      </c>
      <c r="G13" s="42">
        <v>367</v>
      </c>
    </row>
    <row r="14" spans="1:13" x14ac:dyDescent="0.3">
      <c r="F14" s="19">
        <v>45962</v>
      </c>
      <c r="G14" s="42">
        <v>-357</v>
      </c>
    </row>
    <row r="15" spans="1:13" x14ac:dyDescent="0.3">
      <c r="A15" s="170" t="str">
        <f>"Saldo e estoque do emprego celetista em " &amp; A1</f>
        <v>Saldo e estoque do emprego celetista em Jundiaí</v>
      </c>
      <c r="B15" s="170"/>
      <c r="C15" s="170"/>
      <c r="D15" s="170"/>
      <c r="E15" s="170"/>
      <c r="F15" s="19">
        <v>45992</v>
      </c>
      <c r="G15" s="42">
        <v>-2783</v>
      </c>
    </row>
    <row r="16" spans="1:13" x14ac:dyDescent="0.3">
      <c r="A16" s="35" t="s">
        <v>58</v>
      </c>
      <c r="B16" s="61" t="s">
        <v>1</v>
      </c>
      <c r="C16" s="61" t="s">
        <v>2</v>
      </c>
      <c r="D16" s="61" t="s">
        <v>7</v>
      </c>
      <c r="E16" s="61" t="s">
        <v>4</v>
      </c>
      <c r="F16" s="19">
        <v>46023</v>
      </c>
      <c r="G16" s="42">
        <v>619</v>
      </c>
    </row>
    <row r="17" spans="1:24" x14ac:dyDescent="0.3">
      <c r="A17" s="51" t="s">
        <v>66</v>
      </c>
      <c r="B17" s="66">
        <v>221</v>
      </c>
      <c r="C17" s="66">
        <v>227</v>
      </c>
      <c r="D17" s="148">
        <v>-6</v>
      </c>
      <c r="E17" s="66">
        <v>4938</v>
      </c>
      <c r="F17" s="19"/>
      <c r="G17" s="42"/>
    </row>
    <row r="18" spans="1:24" ht="28.8" x14ac:dyDescent="0.3">
      <c r="A18" s="52" t="s">
        <v>67</v>
      </c>
      <c r="B18" s="67">
        <v>371</v>
      </c>
      <c r="C18" s="67">
        <v>406</v>
      </c>
      <c r="D18" s="151">
        <v>-35</v>
      </c>
      <c r="E18" s="67">
        <v>10794</v>
      </c>
      <c r="L18" s="37"/>
    </row>
    <row r="19" spans="1:24" x14ac:dyDescent="0.3">
      <c r="A19" s="53" t="s">
        <v>43</v>
      </c>
      <c r="B19" s="68">
        <v>1269</v>
      </c>
      <c r="C19" s="68">
        <v>1510</v>
      </c>
      <c r="D19" s="152">
        <v>-241</v>
      </c>
      <c r="E19" s="68">
        <v>23792</v>
      </c>
      <c r="X19" s="37"/>
    </row>
    <row r="20" spans="1:24" x14ac:dyDescent="0.3">
      <c r="A20" s="54" t="s">
        <v>68</v>
      </c>
      <c r="B20" s="69">
        <f>SUM(B17:B19)</f>
        <v>1861</v>
      </c>
      <c r="C20" s="69">
        <f t="shared" ref="C20:E20" si="1">SUM(C17:C19)</f>
        <v>2143</v>
      </c>
      <c r="D20" s="153">
        <f t="shared" si="1"/>
        <v>-282</v>
      </c>
      <c r="E20" s="82">
        <f t="shared" si="1"/>
        <v>39524</v>
      </c>
    </row>
    <row r="21" spans="1:24" x14ac:dyDescent="0.3">
      <c r="A21" s="83" t="s">
        <v>64</v>
      </c>
      <c r="B21" s="65"/>
      <c r="C21" s="65"/>
      <c r="D21" s="65"/>
      <c r="E21" s="65"/>
    </row>
    <row r="22" spans="1:24" x14ac:dyDescent="0.3">
      <c r="A22" s="83" t="s">
        <v>65</v>
      </c>
      <c r="B22" s="65"/>
      <c r="C22" s="65"/>
      <c r="D22" s="65"/>
      <c r="E22" s="65"/>
    </row>
    <row r="24" spans="1:24" x14ac:dyDescent="0.3">
      <c r="A24" s="178" t="str">
        <f>"Saldo e estoque de empregos celetistas no comércio varejista de " &amp; A1</f>
        <v>Saldo e estoque de empregos celetistas no comércio varejista de Jundiaí</v>
      </c>
      <c r="B24" s="179"/>
      <c r="C24" s="179"/>
      <c r="D24" s="180"/>
    </row>
    <row r="25" spans="1:24" x14ac:dyDescent="0.3">
      <c r="A25" s="39" t="s">
        <v>69</v>
      </c>
      <c r="B25" s="84">
        <f>B1</f>
        <v>46023</v>
      </c>
      <c r="C25" s="61" t="s">
        <v>70</v>
      </c>
      <c r="D25" s="70" t="s">
        <v>4</v>
      </c>
    </row>
    <row r="26" spans="1:24" x14ac:dyDescent="0.3">
      <c r="A26" s="55" t="s">
        <v>71</v>
      </c>
      <c r="B26" s="71">
        <v>-7</v>
      </c>
      <c r="C26" s="71">
        <v>-7</v>
      </c>
      <c r="D26" s="72">
        <v>610</v>
      </c>
    </row>
    <row r="27" spans="1:24" x14ac:dyDescent="0.3">
      <c r="A27" s="50" t="s">
        <v>72</v>
      </c>
      <c r="B27" s="73">
        <v>20</v>
      </c>
      <c r="C27" s="73">
        <v>20</v>
      </c>
      <c r="D27" s="74">
        <v>1312</v>
      </c>
    </row>
    <row r="28" spans="1:24" x14ac:dyDescent="0.3">
      <c r="A28" s="56" t="s">
        <v>73</v>
      </c>
      <c r="B28" s="75">
        <v>-22</v>
      </c>
      <c r="C28" s="75">
        <v>-22</v>
      </c>
      <c r="D28" s="76">
        <v>2777</v>
      </c>
    </row>
    <row r="29" spans="1:24" x14ac:dyDescent="0.3">
      <c r="A29" s="57" t="s">
        <v>74</v>
      </c>
      <c r="B29" s="77">
        <v>-16</v>
      </c>
      <c r="C29" s="77">
        <v>-16</v>
      </c>
      <c r="D29" s="78">
        <v>2488</v>
      </c>
    </row>
    <row r="30" spans="1:24" x14ac:dyDescent="0.3">
      <c r="A30" s="55" t="s">
        <v>75</v>
      </c>
      <c r="B30" s="71">
        <v>-21</v>
      </c>
      <c r="C30" s="71">
        <v>-21</v>
      </c>
      <c r="D30" s="72">
        <v>1962</v>
      </c>
    </row>
    <row r="31" spans="1:24" ht="30.75" customHeight="1" x14ac:dyDescent="0.3">
      <c r="A31" s="50" t="s">
        <v>76</v>
      </c>
      <c r="B31" s="73">
        <v>-53</v>
      </c>
      <c r="C31" s="73">
        <v>-53</v>
      </c>
      <c r="D31" s="74">
        <v>2319</v>
      </c>
    </row>
    <row r="32" spans="1:24" ht="28.8" x14ac:dyDescent="0.3">
      <c r="A32" s="55" t="s">
        <v>77</v>
      </c>
      <c r="B32" s="71">
        <v>-126</v>
      </c>
      <c r="C32" s="71">
        <v>-126</v>
      </c>
      <c r="D32" s="72">
        <v>4973</v>
      </c>
    </row>
    <row r="33" spans="1:4" x14ac:dyDescent="0.3">
      <c r="A33" s="57" t="s">
        <v>78</v>
      </c>
      <c r="B33" s="77">
        <v>-16</v>
      </c>
      <c r="C33" s="77">
        <v>-16</v>
      </c>
      <c r="D33" s="78">
        <v>7351</v>
      </c>
    </row>
    <row r="34" spans="1:4" x14ac:dyDescent="0.3">
      <c r="A34" s="58" t="s">
        <v>79</v>
      </c>
      <c r="B34" s="79">
        <f>SUM(B26:B33)</f>
        <v>-241</v>
      </c>
      <c r="C34" s="150">
        <f t="shared" ref="C34:D34" si="2">SUM(C26:C33)</f>
        <v>-241</v>
      </c>
      <c r="D34" s="80">
        <f t="shared" si="2"/>
        <v>23792</v>
      </c>
    </row>
    <row r="35" spans="1:4" x14ac:dyDescent="0.3">
      <c r="A35" s="83" t="s">
        <v>64</v>
      </c>
      <c r="B35" s="65"/>
      <c r="C35" s="65"/>
      <c r="D35" s="65"/>
    </row>
    <row r="36" spans="1:4" x14ac:dyDescent="0.3">
      <c r="A36" s="83" t="s">
        <v>65</v>
      </c>
      <c r="B36" s="65"/>
      <c r="C36" s="65"/>
      <c r="D36" s="65"/>
    </row>
  </sheetData>
  <mergeCells count="3">
    <mergeCell ref="A3:E3"/>
    <mergeCell ref="A15:E15"/>
    <mergeCell ref="A24:D24"/>
  </mergeCells>
  <pageMargins left="0.511811024" right="0.511811024" top="0.78740157499999996" bottom="0.78740157499999996" header="0.31496062000000002" footer="0.31496062000000002"/>
  <headerFooter>
    <oddHeader>&amp;L&amp;"Calibri"&amp;10&amp;K0000FF Classificação: RESTRITA&amp;1#_x000D_</oddHeader>
  </headerFooter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482FE6-619A-4FD0-B19D-04CF2EB5A066}">
  <sheetPr codeName="Planilha14"/>
  <dimension ref="A1:X36"/>
  <sheetViews>
    <sheetView topLeftCell="B1" workbookViewId="0">
      <selection activeCell="G17" sqref="G17"/>
    </sheetView>
  </sheetViews>
  <sheetFormatPr defaultRowHeight="14.4" x14ac:dyDescent="0.3"/>
  <cols>
    <col min="1" max="1" width="55.5546875" customWidth="1"/>
    <col min="2" max="5" width="9.6640625" style="60" customWidth="1"/>
    <col min="7" max="7" width="7.77734375" bestFit="1" customWidth="1"/>
    <col min="8" max="8" width="5.5546875" bestFit="1" customWidth="1"/>
    <col min="9" max="9" width="4" bestFit="1" customWidth="1"/>
    <col min="10" max="10" width="36" bestFit="1" customWidth="1"/>
    <col min="11" max="17" width="4" bestFit="1" customWidth="1"/>
    <col min="18" max="18" width="4.5546875" bestFit="1" customWidth="1"/>
    <col min="19" max="20" width="4" bestFit="1" customWidth="1"/>
  </cols>
  <sheetData>
    <row r="1" spans="1:13" x14ac:dyDescent="0.3">
      <c r="A1" t="s">
        <v>83</v>
      </c>
      <c r="B1" s="59">
        <v>46023</v>
      </c>
      <c r="F1" s="25" t="s">
        <v>90</v>
      </c>
      <c r="G1" s="41">
        <f>+G16-D10</f>
        <v>0</v>
      </c>
    </row>
    <row r="3" spans="1:13" x14ac:dyDescent="0.3">
      <c r="A3" s="172" t="str">
        <f>"Movimentação do emprego formal em " &amp; A1 &amp; TEXT(B1," - mmmm/aaaa")</f>
        <v>Movimentação do emprego formal em Matão - janeiro/2026</v>
      </c>
      <c r="B3" s="173"/>
      <c r="C3" s="173"/>
      <c r="D3" s="173"/>
      <c r="E3" s="175"/>
      <c r="G3" t="str">
        <f>"Saldo de emprego celetista em " &amp; A1</f>
        <v>Saldo de emprego celetista em Matão</v>
      </c>
    </row>
    <row r="4" spans="1:13" x14ac:dyDescent="0.3">
      <c r="A4" s="85" t="s">
        <v>58</v>
      </c>
      <c r="B4" s="61" t="s">
        <v>1</v>
      </c>
      <c r="C4" s="61" t="s">
        <v>2</v>
      </c>
      <c r="D4" s="61" t="s">
        <v>7</v>
      </c>
      <c r="E4" s="70" t="s">
        <v>4</v>
      </c>
      <c r="F4" s="19">
        <v>45658</v>
      </c>
      <c r="G4" s="37">
        <v>537</v>
      </c>
    </row>
    <row r="5" spans="1:13" x14ac:dyDescent="0.3">
      <c r="A5" s="86" t="s">
        <v>59</v>
      </c>
      <c r="B5" s="62">
        <v>141</v>
      </c>
      <c r="C5" s="62">
        <v>367</v>
      </c>
      <c r="D5" s="148">
        <v>-226</v>
      </c>
      <c r="E5" s="62">
        <v>9215</v>
      </c>
      <c r="F5" s="19">
        <v>45689</v>
      </c>
      <c r="G5" s="37">
        <v>714</v>
      </c>
      <c r="H5" s="37"/>
      <c r="I5" s="37"/>
      <c r="K5" s="37"/>
      <c r="M5" s="38"/>
    </row>
    <row r="6" spans="1:13" x14ac:dyDescent="0.3">
      <c r="A6" s="87" t="s">
        <v>60</v>
      </c>
      <c r="B6" s="63">
        <v>394</v>
      </c>
      <c r="C6" s="63">
        <v>227</v>
      </c>
      <c r="D6" s="151">
        <v>167</v>
      </c>
      <c r="E6" s="63">
        <v>11937</v>
      </c>
      <c r="F6" s="19">
        <v>45717</v>
      </c>
      <c r="G6" s="43">
        <v>1085</v>
      </c>
      <c r="H6" s="37"/>
      <c r="I6" s="37"/>
      <c r="J6" s="37"/>
      <c r="K6" s="37"/>
      <c r="L6" s="37"/>
      <c r="M6" s="38"/>
    </row>
    <row r="7" spans="1:13" x14ac:dyDescent="0.3">
      <c r="A7" s="88" t="s">
        <v>61</v>
      </c>
      <c r="B7" s="64">
        <v>148</v>
      </c>
      <c r="C7" s="64">
        <v>50</v>
      </c>
      <c r="D7" s="152">
        <v>98</v>
      </c>
      <c r="E7" s="64">
        <v>918</v>
      </c>
      <c r="F7" s="19">
        <v>45748</v>
      </c>
      <c r="G7" s="43">
        <v>1935</v>
      </c>
      <c r="H7" s="37"/>
      <c r="I7" s="37"/>
      <c r="K7" s="37"/>
      <c r="L7" s="37"/>
      <c r="M7" s="38"/>
    </row>
    <row r="8" spans="1:13" x14ac:dyDescent="0.3">
      <c r="A8" s="87" t="s">
        <v>62</v>
      </c>
      <c r="B8" s="63">
        <v>244</v>
      </c>
      <c r="C8" s="63">
        <v>337</v>
      </c>
      <c r="D8" s="153">
        <v>-93</v>
      </c>
      <c r="E8" s="63">
        <v>5227</v>
      </c>
      <c r="F8" s="19">
        <v>45778</v>
      </c>
      <c r="G8" s="43">
        <v>1197</v>
      </c>
      <c r="H8" s="37"/>
      <c r="I8" s="37"/>
      <c r="J8" s="37"/>
      <c r="K8" s="37"/>
      <c r="L8" s="37"/>
      <c r="M8" s="38"/>
    </row>
    <row r="9" spans="1:13" x14ac:dyDescent="0.3">
      <c r="A9" s="88" t="s">
        <v>63</v>
      </c>
      <c r="B9" s="64">
        <v>498</v>
      </c>
      <c r="C9" s="64">
        <v>347</v>
      </c>
      <c r="D9" s="148">
        <v>151</v>
      </c>
      <c r="E9" s="64">
        <v>7372</v>
      </c>
      <c r="F9" s="19">
        <v>45809</v>
      </c>
      <c r="G9" s="43">
        <v>916</v>
      </c>
      <c r="I9" s="37"/>
      <c r="J9" s="37"/>
      <c r="L9" s="37"/>
      <c r="M9" s="38"/>
    </row>
    <row r="10" spans="1:13" x14ac:dyDescent="0.3">
      <c r="A10" s="89" t="s">
        <v>0</v>
      </c>
      <c r="B10" s="90">
        <f>SUM(B5:B9)</f>
        <v>1425</v>
      </c>
      <c r="C10" s="90">
        <f t="shared" ref="C10:D10" si="0">SUM(C5:C9)</f>
        <v>1328</v>
      </c>
      <c r="D10" s="153">
        <f t="shared" si="0"/>
        <v>97</v>
      </c>
      <c r="E10" s="91">
        <f>SUM(E5:E9)</f>
        <v>34669</v>
      </c>
      <c r="F10" s="19">
        <v>45839</v>
      </c>
      <c r="G10" s="43">
        <v>365</v>
      </c>
    </row>
    <row r="11" spans="1:13" x14ac:dyDescent="0.3">
      <c r="A11" s="83" t="s">
        <v>64</v>
      </c>
      <c r="B11" s="65"/>
      <c r="C11" s="65"/>
      <c r="D11" s="65"/>
      <c r="E11" s="65"/>
      <c r="F11" s="19">
        <v>45870</v>
      </c>
      <c r="G11" s="43">
        <v>43</v>
      </c>
    </row>
    <row r="12" spans="1:13" x14ac:dyDescent="0.3">
      <c r="A12" s="83" t="s">
        <v>65</v>
      </c>
      <c r="B12" s="65"/>
      <c r="C12" s="65"/>
      <c r="D12" s="65"/>
      <c r="E12" s="65"/>
      <c r="F12" s="19">
        <v>45901</v>
      </c>
      <c r="G12" s="43">
        <v>-214</v>
      </c>
    </row>
    <row r="13" spans="1:13" x14ac:dyDescent="0.3">
      <c r="F13" s="19">
        <v>45931</v>
      </c>
      <c r="G13" s="43">
        <v>-602</v>
      </c>
    </row>
    <row r="14" spans="1:13" x14ac:dyDescent="0.3">
      <c r="F14" s="19">
        <v>45962</v>
      </c>
      <c r="G14" s="43">
        <v>-309</v>
      </c>
    </row>
    <row r="15" spans="1:13" x14ac:dyDescent="0.3">
      <c r="A15" s="170" t="str">
        <f>"Saldo e estoque do emprego celetista em " &amp; A1</f>
        <v>Saldo e estoque do emprego celetista em Matão</v>
      </c>
      <c r="B15" s="170"/>
      <c r="C15" s="170"/>
      <c r="D15" s="170"/>
      <c r="E15" s="170"/>
      <c r="F15" s="19">
        <v>45992</v>
      </c>
      <c r="G15" s="43">
        <v>-1374</v>
      </c>
    </row>
    <row r="16" spans="1:13" x14ac:dyDescent="0.3">
      <c r="A16" s="35" t="s">
        <v>58</v>
      </c>
      <c r="B16" s="61" t="s">
        <v>1</v>
      </c>
      <c r="C16" s="61" t="s">
        <v>2</v>
      </c>
      <c r="D16" s="61" t="s">
        <v>7</v>
      </c>
      <c r="E16" s="61" t="s">
        <v>4</v>
      </c>
      <c r="F16" s="19">
        <v>46023</v>
      </c>
      <c r="G16" s="43">
        <v>97</v>
      </c>
    </row>
    <row r="17" spans="1:24" x14ac:dyDescent="0.3">
      <c r="A17" s="51" t="s">
        <v>66</v>
      </c>
      <c r="B17" s="66">
        <v>17</v>
      </c>
      <c r="C17" s="66">
        <v>15</v>
      </c>
      <c r="D17" s="148">
        <v>2</v>
      </c>
      <c r="E17" s="66">
        <v>510</v>
      </c>
      <c r="F17" s="19"/>
      <c r="G17" s="43"/>
    </row>
    <row r="18" spans="1:24" ht="28.8" x14ac:dyDescent="0.3">
      <c r="A18" s="52" t="s">
        <v>67</v>
      </c>
      <c r="B18" s="67">
        <v>30</v>
      </c>
      <c r="C18" s="67">
        <v>139</v>
      </c>
      <c r="D18" s="151">
        <v>-109</v>
      </c>
      <c r="E18" s="67">
        <v>878</v>
      </c>
      <c r="L18" s="37"/>
    </row>
    <row r="19" spans="1:24" x14ac:dyDescent="0.3">
      <c r="A19" s="53" t="s">
        <v>43</v>
      </c>
      <c r="B19" s="68">
        <v>197</v>
      </c>
      <c r="C19" s="68">
        <v>183</v>
      </c>
      <c r="D19" s="152">
        <v>14</v>
      </c>
      <c r="E19" s="68">
        <v>3839</v>
      </c>
      <c r="X19" s="37"/>
    </row>
    <row r="20" spans="1:24" x14ac:dyDescent="0.3">
      <c r="A20" s="54" t="s">
        <v>68</v>
      </c>
      <c r="B20" s="69">
        <f>SUM(B17:B19)</f>
        <v>244</v>
      </c>
      <c r="C20" s="69">
        <f t="shared" ref="C20:E20" si="1">SUM(C17:C19)</f>
        <v>337</v>
      </c>
      <c r="D20" s="153">
        <f t="shared" si="1"/>
        <v>-93</v>
      </c>
      <c r="E20" s="82">
        <f t="shared" si="1"/>
        <v>5227</v>
      </c>
    </row>
    <row r="21" spans="1:24" x14ac:dyDescent="0.3">
      <c r="A21" s="83" t="s">
        <v>64</v>
      </c>
      <c r="B21" s="65"/>
      <c r="C21" s="65"/>
      <c r="D21" s="65"/>
      <c r="E21" s="65"/>
    </row>
    <row r="22" spans="1:24" x14ac:dyDescent="0.3">
      <c r="A22" s="83" t="s">
        <v>65</v>
      </c>
      <c r="B22" s="65"/>
      <c r="C22" s="65"/>
      <c r="D22" s="65"/>
      <c r="E22" s="65"/>
    </row>
    <row r="23" spans="1:24" x14ac:dyDescent="0.3">
      <c r="J23" s="37"/>
    </row>
    <row r="24" spans="1:24" x14ac:dyDescent="0.3">
      <c r="A24" s="178" t="str">
        <f>"Saldo e estoque de empregos celetistas no comércio varejista de " &amp; A1</f>
        <v>Saldo e estoque de empregos celetistas no comércio varejista de Matão</v>
      </c>
      <c r="B24" s="179"/>
      <c r="C24" s="179"/>
      <c r="D24" s="180"/>
      <c r="J24" s="37"/>
    </row>
    <row r="25" spans="1:24" x14ac:dyDescent="0.3">
      <c r="A25" s="39" t="s">
        <v>69</v>
      </c>
      <c r="B25" s="84">
        <f>B1</f>
        <v>46023</v>
      </c>
      <c r="C25" s="61" t="s">
        <v>70</v>
      </c>
      <c r="D25" s="70" t="s">
        <v>4</v>
      </c>
    </row>
    <row r="26" spans="1:24" x14ac:dyDescent="0.3">
      <c r="A26" s="55" t="s">
        <v>71</v>
      </c>
      <c r="B26" s="71">
        <v>-1</v>
      </c>
      <c r="C26" s="71">
        <v>-1</v>
      </c>
      <c r="D26" s="72">
        <v>114</v>
      </c>
    </row>
    <row r="27" spans="1:24" x14ac:dyDescent="0.3">
      <c r="A27" s="50" t="s">
        <v>72</v>
      </c>
      <c r="B27" s="73">
        <v>10</v>
      </c>
      <c r="C27" s="73">
        <v>10</v>
      </c>
      <c r="D27" s="74">
        <v>218</v>
      </c>
    </row>
    <row r="28" spans="1:24" x14ac:dyDescent="0.3">
      <c r="A28" s="56" t="s">
        <v>73</v>
      </c>
      <c r="B28" s="75">
        <v>7</v>
      </c>
      <c r="C28" s="75">
        <v>7</v>
      </c>
      <c r="D28" s="76">
        <v>415</v>
      </c>
    </row>
    <row r="29" spans="1:24" x14ac:dyDescent="0.3">
      <c r="A29" s="57" t="s">
        <v>74</v>
      </c>
      <c r="B29" s="77">
        <v>2</v>
      </c>
      <c r="C29" s="77">
        <v>2</v>
      </c>
      <c r="D29" s="78">
        <v>481</v>
      </c>
    </row>
    <row r="30" spans="1:24" x14ac:dyDescent="0.3">
      <c r="A30" s="55" t="s">
        <v>75</v>
      </c>
      <c r="B30" s="71">
        <v>0</v>
      </c>
      <c r="C30" s="71">
        <v>0</v>
      </c>
      <c r="D30" s="72">
        <v>206</v>
      </c>
      <c r="G30" s="37"/>
    </row>
    <row r="31" spans="1:24" ht="30.75" customHeight="1" x14ac:dyDescent="0.3">
      <c r="A31" s="50" t="s">
        <v>76</v>
      </c>
      <c r="B31" s="73">
        <v>-1</v>
      </c>
      <c r="C31" s="73">
        <v>-1</v>
      </c>
      <c r="D31" s="74">
        <v>449</v>
      </c>
    </row>
    <row r="32" spans="1:24" ht="28.8" x14ac:dyDescent="0.3">
      <c r="A32" s="55" t="s">
        <v>77</v>
      </c>
      <c r="B32" s="71">
        <v>6</v>
      </c>
      <c r="C32" s="71">
        <v>6</v>
      </c>
      <c r="D32" s="72">
        <v>466</v>
      </c>
      <c r="H32" s="37"/>
    </row>
    <row r="33" spans="1:10" x14ac:dyDescent="0.3">
      <c r="A33" s="57" t="s">
        <v>78</v>
      </c>
      <c r="B33" s="77">
        <v>-9</v>
      </c>
      <c r="C33" s="77">
        <v>-9</v>
      </c>
      <c r="D33" s="78">
        <v>1490</v>
      </c>
      <c r="J33" s="37"/>
    </row>
    <row r="34" spans="1:10" x14ac:dyDescent="0.3">
      <c r="A34" s="58" t="s">
        <v>79</v>
      </c>
      <c r="B34" s="79">
        <f>SUM(B26:B33)</f>
        <v>14</v>
      </c>
      <c r="C34" s="150">
        <f t="shared" ref="C34:D34" si="2">SUM(C26:C33)</f>
        <v>14</v>
      </c>
      <c r="D34" s="80">
        <f t="shared" si="2"/>
        <v>3839</v>
      </c>
      <c r="J34" s="37"/>
    </row>
    <row r="35" spans="1:10" x14ac:dyDescent="0.3">
      <c r="A35" s="83" t="s">
        <v>64</v>
      </c>
      <c r="B35" s="65"/>
      <c r="C35" s="65"/>
      <c r="D35" s="65"/>
    </row>
    <row r="36" spans="1:10" x14ac:dyDescent="0.3">
      <c r="A36" s="83" t="s">
        <v>65</v>
      </c>
      <c r="B36" s="65"/>
      <c r="C36" s="65"/>
      <c r="D36" s="65"/>
    </row>
  </sheetData>
  <mergeCells count="3">
    <mergeCell ref="A3:E3"/>
    <mergeCell ref="A15:E15"/>
    <mergeCell ref="A24:D24"/>
  </mergeCells>
  <pageMargins left="0.511811024" right="0.511811024" top="0.78740157499999996" bottom="0.78740157499999996" header="0.31496062000000002" footer="0.31496062000000002"/>
  <headerFooter>
    <oddHeader>&amp;L&amp;"Calibri"&amp;10&amp;K0000FF Classificação: RESTRITA&amp;1#_x000D_</oddHeader>
  </headerFooter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14F378-444D-41F8-9645-CA20E47651E7}">
  <sheetPr codeName="Planilha15"/>
  <dimension ref="A1:X36"/>
  <sheetViews>
    <sheetView workbookViewId="0">
      <selection activeCell="G17" sqref="G17"/>
    </sheetView>
  </sheetViews>
  <sheetFormatPr defaultRowHeight="14.4" x14ac:dyDescent="0.3"/>
  <cols>
    <col min="1" max="1" width="55.5546875" customWidth="1"/>
    <col min="2" max="5" width="9.6640625" style="60" customWidth="1"/>
    <col min="7" max="20" width="7.44140625" customWidth="1"/>
  </cols>
  <sheetData>
    <row r="1" spans="1:13" x14ac:dyDescent="0.3">
      <c r="A1" t="s">
        <v>84</v>
      </c>
      <c r="B1" s="59">
        <v>46023</v>
      </c>
      <c r="F1" s="25" t="s">
        <v>90</v>
      </c>
      <c r="G1" s="41">
        <f>+G16-D10</f>
        <v>0</v>
      </c>
    </row>
    <row r="3" spans="1:13" x14ac:dyDescent="0.3">
      <c r="A3" s="172" t="str">
        <f>"Movimentação do emprego formal em " &amp; A1 &amp; TEXT(B1," - mmmm/aaaa")</f>
        <v>Movimentação do emprego formal em Pindamonhangaba - janeiro/2026</v>
      </c>
      <c r="B3" s="173"/>
      <c r="C3" s="173"/>
      <c r="D3" s="173"/>
      <c r="E3" s="175"/>
      <c r="G3" t="str">
        <f>"Saldo de emprego celetista " &amp; A1</f>
        <v>Saldo de emprego celetista Pindamonhangaba</v>
      </c>
    </row>
    <row r="4" spans="1:13" x14ac:dyDescent="0.3">
      <c r="A4" s="85" t="s">
        <v>58</v>
      </c>
      <c r="B4" s="61" t="s">
        <v>1</v>
      </c>
      <c r="C4" s="61" t="s">
        <v>2</v>
      </c>
      <c r="D4" s="61" t="s">
        <v>7</v>
      </c>
      <c r="E4" s="70" t="s">
        <v>4</v>
      </c>
      <c r="F4" s="19">
        <v>45658</v>
      </c>
      <c r="G4" s="37">
        <v>138</v>
      </c>
      <c r="H4" s="37"/>
    </row>
    <row r="5" spans="1:13" x14ac:dyDescent="0.3">
      <c r="A5" s="86" t="s">
        <v>59</v>
      </c>
      <c r="B5" s="62">
        <v>20</v>
      </c>
      <c r="C5" s="62">
        <v>29</v>
      </c>
      <c r="D5" s="148">
        <v>-9</v>
      </c>
      <c r="E5" s="62">
        <v>776</v>
      </c>
      <c r="F5" s="19">
        <v>45689</v>
      </c>
      <c r="G5" s="37">
        <v>407</v>
      </c>
      <c r="H5" s="37"/>
      <c r="I5" s="37"/>
      <c r="K5" s="37"/>
      <c r="M5" s="38"/>
    </row>
    <row r="6" spans="1:13" x14ac:dyDescent="0.3">
      <c r="A6" s="87" t="s">
        <v>60</v>
      </c>
      <c r="B6" s="63">
        <v>450</v>
      </c>
      <c r="C6" s="63">
        <v>233</v>
      </c>
      <c r="D6" s="151">
        <v>217</v>
      </c>
      <c r="E6" s="63">
        <v>12310</v>
      </c>
      <c r="F6" s="19">
        <v>45717</v>
      </c>
      <c r="G6" s="43">
        <v>12</v>
      </c>
      <c r="H6" s="37"/>
      <c r="I6" s="37"/>
      <c r="J6" s="37"/>
      <c r="K6" s="37"/>
      <c r="L6" s="37"/>
      <c r="M6" s="38"/>
    </row>
    <row r="7" spans="1:13" x14ac:dyDescent="0.3">
      <c r="A7" s="88" t="s">
        <v>61</v>
      </c>
      <c r="B7" s="64">
        <v>103</v>
      </c>
      <c r="C7" s="64">
        <v>72</v>
      </c>
      <c r="D7" s="152">
        <v>31</v>
      </c>
      <c r="E7" s="64">
        <v>1447</v>
      </c>
      <c r="F7" s="19">
        <v>45748</v>
      </c>
      <c r="G7" s="43">
        <v>211</v>
      </c>
      <c r="I7" s="37"/>
      <c r="K7" s="37"/>
      <c r="L7" s="37"/>
      <c r="M7" s="38"/>
    </row>
    <row r="8" spans="1:13" x14ac:dyDescent="0.3">
      <c r="A8" s="87" t="s">
        <v>62</v>
      </c>
      <c r="B8" s="63">
        <v>397</v>
      </c>
      <c r="C8" s="63">
        <v>426</v>
      </c>
      <c r="D8" s="153">
        <v>-29</v>
      </c>
      <c r="E8" s="63">
        <v>7270</v>
      </c>
      <c r="F8" s="19">
        <v>45778</v>
      </c>
      <c r="G8" s="43">
        <v>-126</v>
      </c>
      <c r="I8" s="37"/>
      <c r="J8" s="37"/>
      <c r="K8" s="37"/>
      <c r="L8" s="37"/>
      <c r="M8" s="38"/>
    </row>
    <row r="9" spans="1:13" x14ac:dyDescent="0.3">
      <c r="A9" s="88" t="s">
        <v>63</v>
      </c>
      <c r="B9" s="64">
        <v>530</v>
      </c>
      <c r="C9" s="64">
        <v>505</v>
      </c>
      <c r="D9" s="148">
        <v>25</v>
      </c>
      <c r="E9" s="64">
        <v>16533</v>
      </c>
      <c r="F9" s="19">
        <v>45809</v>
      </c>
      <c r="G9" s="43">
        <v>51</v>
      </c>
      <c r="I9" s="37"/>
      <c r="J9" s="37"/>
      <c r="L9" s="37"/>
      <c r="M9" s="38"/>
    </row>
    <row r="10" spans="1:13" x14ac:dyDescent="0.3">
      <c r="A10" s="89" t="s">
        <v>0</v>
      </c>
      <c r="B10" s="90">
        <f>SUM(B5:B9)</f>
        <v>1500</v>
      </c>
      <c r="C10" s="90">
        <f t="shared" ref="C10:D10" si="0">SUM(C5:C9)</f>
        <v>1265</v>
      </c>
      <c r="D10" s="153">
        <f t="shared" si="0"/>
        <v>235</v>
      </c>
      <c r="E10" s="91">
        <f>SUM(E5:E9)</f>
        <v>38336</v>
      </c>
      <c r="F10" s="19">
        <v>45839</v>
      </c>
      <c r="G10" s="43">
        <v>-76</v>
      </c>
    </row>
    <row r="11" spans="1:13" x14ac:dyDescent="0.3">
      <c r="A11" s="83" t="s">
        <v>64</v>
      </c>
      <c r="B11" s="65"/>
      <c r="C11" s="65"/>
      <c r="D11" s="65"/>
      <c r="E11" s="65"/>
      <c r="F11" s="19">
        <v>45870</v>
      </c>
      <c r="G11" s="43">
        <v>232</v>
      </c>
    </row>
    <row r="12" spans="1:13" x14ac:dyDescent="0.3">
      <c r="A12" s="83" t="s">
        <v>65</v>
      </c>
      <c r="B12" s="65"/>
      <c r="C12" s="65"/>
      <c r="D12" s="65"/>
      <c r="E12" s="65"/>
      <c r="F12" s="19">
        <v>45901</v>
      </c>
      <c r="G12" s="43">
        <v>8</v>
      </c>
    </row>
    <row r="13" spans="1:13" x14ac:dyDescent="0.3">
      <c r="F13" s="19">
        <v>45931</v>
      </c>
      <c r="G13" s="43">
        <v>-45</v>
      </c>
    </row>
    <row r="14" spans="1:13" x14ac:dyDescent="0.3">
      <c r="F14" s="19">
        <v>45962</v>
      </c>
      <c r="G14" s="43">
        <v>98</v>
      </c>
    </row>
    <row r="15" spans="1:13" x14ac:dyDescent="0.3">
      <c r="A15" s="170" t="str">
        <f>"Saldo e estoque do emprego celetista em " &amp; A1</f>
        <v>Saldo e estoque do emprego celetista em Pindamonhangaba</v>
      </c>
      <c r="B15" s="170"/>
      <c r="C15" s="170"/>
      <c r="D15" s="170"/>
      <c r="E15" s="170"/>
      <c r="F15" s="19">
        <v>45992</v>
      </c>
      <c r="G15" s="43">
        <v>-529</v>
      </c>
    </row>
    <row r="16" spans="1:13" x14ac:dyDescent="0.3">
      <c r="A16" s="35" t="s">
        <v>58</v>
      </c>
      <c r="B16" s="61" t="s">
        <v>1</v>
      </c>
      <c r="C16" s="61" t="s">
        <v>2</v>
      </c>
      <c r="D16" s="61" t="s">
        <v>7</v>
      </c>
      <c r="E16" s="61" t="s">
        <v>4</v>
      </c>
      <c r="F16" s="19">
        <v>46023</v>
      </c>
      <c r="G16" s="43">
        <v>235</v>
      </c>
    </row>
    <row r="17" spans="1:24" x14ac:dyDescent="0.3">
      <c r="A17" s="51" t="s">
        <v>66</v>
      </c>
      <c r="B17" s="66">
        <v>20</v>
      </c>
      <c r="C17" s="66">
        <v>19</v>
      </c>
      <c r="D17" s="148">
        <v>1</v>
      </c>
      <c r="E17" s="66">
        <v>703</v>
      </c>
      <c r="F17" s="19"/>
      <c r="G17" s="43"/>
    </row>
    <row r="18" spans="1:24" ht="28.8" x14ac:dyDescent="0.3">
      <c r="A18" s="52" t="s">
        <v>67</v>
      </c>
      <c r="B18" s="67">
        <v>140</v>
      </c>
      <c r="C18" s="67">
        <v>93</v>
      </c>
      <c r="D18" s="151">
        <v>47</v>
      </c>
      <c r="E18" s="67">
        <v>1064</v>
      </c>
      <c r="F18" s="19"/>
      <c r="L18" s="37"/>
    </row>
    <row r="19" spans="1:24" x14ac:dyDescent="0.3">
      <c r="A19" s="53" t="s">
        <v>43</v>
      </c>
      <c r="B19" s="68">
        <v>237</v>
      </c>
      <c r="C19" s="68">
        <v>314</v>
      </c>
      <c r="D19" s="152">
        <v>-77</v>
      </c>
      <c r="E19" s="68">
        <v>5503</v>
      </c>
      <c r="X19" s="37"/>
    </row>
    <row r="20" spans="1:24" x14ac:dyDescent="0.3">
      <c r="A20" s="54" t="s">
        <v>68</v>
      </c>
      <c r="B20" s="81">
        <f>SUM(B17:B19)</f>
        <v>397</v>
      </c>
      <c r="C20" s="81">
        <f t="shared" ref="C20:E20" si="1">SUM(C17:C19)</f>
        <v>426</v>
      </c>
      <c r="D20" s="154">
        <f t="shared" si="1"/>
        <v>-29</v>
      </c>
      <c r="E20" s="81">
        <f t="shared" si="1"/>
        <v>7270</v>
      </c>
    </row>
    <row r="21" spans="1:24" x14ac:dyDescent="0.3">
      <c r="A21" s="83" t="s">
        <v>64</v>
      </c>
      <c r="B21" s="65"/>
      <c r="C21" s="65"/>
      <c r="D21" s="65"/>
      <c r="E21" s="65"/>
    </row>
    <row r="22" spans="1:24" x14ac:dyDescent="0.3">
      <c r="A22" s="83" t="s">
        <v>65</v>
      </c>
      <c r="B22" s="65"/>
      <c r="C22" s="65"/>
      <c r="D22" s="65"/>
      <c r="E22" s="65"/>
    </row>
    <row r="23" spans="1:24" x14ac:dyDescent="0.3">
      <c r="J23" s="37"/>
    </row>
    <row r="24" spans="1:24" x14ac:dyDescent="0.3">
      <c r="A24" s="178" t="str">
        <f>"Saldo e estoque de empregos celetistas no comércio varejista de " &amp; A1</f>
        <v>Saldo e estoque de empregos celetistas no comércio varejista de Pindamonhangaba</v>
      </c>
      <c r="B24" s="179"/>
      <c r="C24" s="179"/>
      <c r="D24" s="180"/>
      <c r="J24" s="37"/>
    </row>
    <row r="25" spans="1:24" x14ac:dyDescent="0.3">
      <c r="A25" s="39" t="s">
        <v>69</v>
      </c>
      <c r="B25" s="84">
        <f>B1</f>
        <v>46023</v>
      </c>
      <c r="C25" s="61" t="s">
        <v>70</v>
      </c>
      <c r="D25" s="70" t="s">
        <v>4</v>
      </c>
    </row>
    <row r="26" spans="1:24" x14ac:dyDescent="0.3">
      <c r="A26" s="55" t="s">
        <v>71</v>
      </c>
      <c r="B26" s="71">
        <v>-2</v>
      </c>
      <c r="C26" s="71">
        <v>-2</v>
      </c>
      <c r="D26" s="72">
        <v>109</v>
      </c>
      <c r="L26" s="38"/>
      <c r="O26" s="38"/>
      <c r="P26" s="38"/>
    </row>
    <row r="27" spans="1:24" x14ac:dyDescent="0.3">
      <c r="A27" s="50" t="s">
        <v>72</v>
      </c>
      <c r="B27" s="73">
        <v>-1</v>
      </c>
      <c r="C27" s="73">
        <v>-1</v>
      </c>
      <c r="D27" s="74">
        <v>479</v>
      </c>
      <c r="K27" s="37"/>
      <c r="L27" s="38"/>
      <c r="N27" s="37"/>
      <c r="O27" s="38"/>
      <c r="P27" s="38"/>
    </row>
    <row r="28" spans="1:24" x14ac:dyDescent="0.3">
      <c r="A28" s="56" t="s">
        <v>73</v>
      </c>
      <c r="B28" s="75">
        <v>13</v>
      </c>
      <c r="C28" s="75">
        <v>13</v>
      </c>
      <c r="D28" s="76">
        <v>397</v>
      </c>
      <c r="K28" s="37"/>
      <c r="L28" s="38"/>
      <c r="N28" s="37"/>
      <c r="O28" s="38"/>
      <c r="P28" s="38"/>
    </row>
    <row r="29" spans="1:24" x14ac:dyDescent="0.3">
      <c r="A29" s="57" t="s">
        <v>74</v>
      </c>
      <c r="B29" s="77">
        <v>8</v>
      </c>
      <c r="C29" s="77">
        <v>8</v>
      </c>
      <c r="D29" s="78">
        <v>781</v>
      </c>
      <c r="K29" s="37"/>
      <c r="L29" s="38"/>
      <c r="P29" s="38"/>
    </row>
    <row r="30" spans="1:24" x14ac:dyDescent="0.3">
      <c r="A30" s="55" t="s">
        <v>75</v>
      </c>
      <c r="B30" s="71">
        <v>-6</v>
      </c>
      <c r="C30" s="71">
        <v>-6</v>
      </c>
      <c r="D30" s="72">
        <v>771</v>
      </c>
      <c r="K30" s="37"/>
      <c r="L30" s="38"/>
      <c r="P30" s="38"/>
    </row>
    <row r="31" spans="1:24" ht="30.75" customHeight="1" x14ac:dyDescent="0.3">
      <c r="A31" s="50" t="s">
        <v>76</v>
      </c>
      <c r="B31" s="73">
        <v>-11</v>
      </c>
      <c r="C31" s="73">
        <v>-11</v>
      </c>
      <c r="D31" s="74">
        <v>583</v>
      </c>
      <c r="G31" s="37"/>
      <c r="P31" s="38"/>
    </row>
    <row r="32" spans="1:24" ht="28.8" x14ac:dyDescent="0.3">
      <c r="A32" s="55" t="s">
        <v>77</v>
      </c>
      <c r="B32" s="71">
        <v>-45</v>
      </c>
      <c r="C32" s="71">
        <v>-45</v>
      </c>
      <c r="D32" s="72">
        <v>913</v>
      </c>
      <c r="H32" s="37"/>
      <c r="P32" s="38"/>
    </row>
    <row r="33" spans="1:16" x14ac:dyDescent="0.3">
      <c r="A33" s="57" t="s">
        <v>78</v>
      </c>
      <c r="B33" s="77">
        <v>-33</v>
      </c>
      <c r="C33" s="77">
        <v>-33</v>
      </c>
      <c r="D33" s="78">
        <v>1470</v>
      </c>
      <c r="J33" s="37"/>
      <c r="O33" s="37"/>
      <c r="P33" s="38"/>
    </row>
    <row r="34" spans="1:16" x14ac:dyDescent="0.3">
      <c r="A34" s="58" t="s">
        <v>79</v>
      </c>
      <c r="B34" s="79">
        <f>SUM(B26:B33)</f>
        <v>-77</v>
      </c>
      <c r="C34" s="150">
        <f t="shared" ref="C34:D34" si="2">SUM(C26:C33)</f>
        <v>-77</v>
      </c>
      <c r="D34" s="80">
        <f t="shared" si="2"/>
        <v>5503</v>
      </c>
      <c r="J34" s="37"/>
    </row>
    <row r="35" spans="1:16" x14ac:dyDescent="0.3">
      <c r="A35" s="83" t="s">
        <v>64</v>
      </c>
      <c r="B35" s="65"/>
      <c r="C35" s="65"/>
      <c r="D35" s="65"/>
    </row>
    <row r="36" spans="1:16" x14ac:dyDescent="0.3">
      <c r="A36" s="83" t="s">
        <v>65</v>
      </c>
      <c r="B36" s="65"/>
      <c r="C36" s="65"/>
      <c r="D36" s="65"/>
    </row>
  </sheetData>
  <mergeCells count="3">
    <mergeCell ref="A3:E3"/>
    <mergeCell ref="A15:E15"/>
    <mergeCell ref="A24:D24"/>
  </mergeCells>
  <pageMargins left="0.511811024" right="0.511811024" top="0.78740157499999996" bottom="0.78740157499999996" header="0.31496062000000002" footer="0.31496062000000002"/>
  <headerFooter>
    <oddHeader>&amp;L&amp;"Calibri"&amp;10&amp;K0000FF Classificação: RESTRITA&amp;1#_x000D_</oddHeader>
  </headerFooter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AD1623-6AD2-4013-808E-925830E1FF14}">
  <sheetPr codeName="Planilha16"/>
  <dimension ref="A1:X36"/>
  <sheetViews>
    <sheetView workbookViewId="0">
      <selection activeCell="G17" sqref="G17"/>
    </sheetView>
  </sheetViews>
  <sheetFormatPr defaultRowHeight="14.4" x14ac:dyDescent="0.3"/>
  <cols>
    <col min="1" max="1" width="55.5546875" customWidth="1"/>
    <col min="2" max="5" width="9.6640625" style="60" customWidth="1"/>
    <col min="7" max="7" width="9.5546875" bestFit="1" customWidth="1"/>
    <col min="8" max="8" width="5.5546875" bestFit="1" customWidth="1"/>
    <col min="9" max="9" width="4" bestFit="1" customWidth="1"/>
    <col min="10" max="10" width="36" bestFit="1" customWidth="1"/>
    <col min="11" max="17" width="4" bestFit="1" customWidth="1"/>
    <col min="18" max="18" width="4.5546875" bestFit="1" customWidth="1"/>
    <col min="19" max="20" width="4" bestFit="1" customWidth="1"/>
  </cols>
  <sheetData>
    <row r="1" spans="1:13" x14ac:dyDescent="0.3">
      <c r="A1" t="s">
        <v>85</v>
      </c>
      <c r="B1" s="59">
        <v>46023</v>
      </c>
      <c r="F1" s="25" t="s">
        <v>90</v>
      </c>
      <c r="G1" s="41">
        <f>+G16-D10</f>
        <v>0</v>
      </c>
    </row>
    <row r="3" spans="1:13" x14ac:dyDescent="0.3">
      <c r="A3" s="172" t="str">
        <f>"Movimentação do emprego formal em " &amp; A1 &amp; TEXT(B1," - mmmm/aaaa")</f>
        <v>Movimentação do emprego formal em São José dos Campos - janeiro/2026</v>
      </c>
      <c r="B3" s="173"/>
      <c r="C3" s="173"/>
      <c r="D3" s="173"/>
      <c r="E3" s="175"/>
      <c r="G3" t="str">
        <f>"Saldo de emprego celetista em " &amp; A1</f>
        <v>Saldo de emprego celetista em São José dos Campos</v>
      </c>
    </row>
    <row r="4" spans="1:13" x14ac:dyDescent="0.3">
      <c r="A4" s="85" t="s">
        <v>58</v>
      </c>
      <c r="B4" s="61" t="s">
        <v>1</v>
      </c>
      <c r="C4" s="61" t="s">
        <v>2</v>
      </c>
      <c r="D4" s="61" t="s">
        <v>7</v>
      </c>
      <c r="E4" s="70" t="s">
        <v>4</v>
      </c>
      <c r="F4" s="19">
        <v>45658</v>
      </c>
      <c r="G4" s="37">
        <v>132</v>
      </c>
    </row>
    <row r="5" spans="1:13" x14ac:dyDescent="0.3">
      <c r="A5" s="86" t="s">
        <v>59</v>
      </c>
      <c r="B5" s="62">
        <v>10</v>
      </c>
      <c r="C5" s="62">
        <v>14</v>
      </c>
      <c r="D5" s="148">
        <v>-4</v>
      </c>
      <c r="E5" s="62">
        <v>612</v>
      </c>
      <c r="F5" s="19">
        <v>45689</v>
      </c>
      <c r="G5" s="37">
        <v>1481</v>
      </c>
      <c r="H5" s="37"/>
      <c r="I5" s="37"/>
      <c r="K5" s="37"/>
      <c r="M5" s="38"/>
    </row>
    <row r="6" spans="1:13" x14ac:dyDescent="0.3">
      <c r="A6" s="87" t="s">
        <v>60</v>
      </c>
      <c r="B6" s="63">
        <v>915</v>
      </c>
      <c r="C6" s="63">
        <v>707</v>
      </c>
      <c r="D6" s="151">
        <v>208</v>
      </c>
      <c r="E6" s="63">
        <v>40363</v>
      </c>
      <c r="F6" s="19">
        <v>45717</v>
      </c>
      <c r="G6" s="43">
        <v>1021</v>
      </c>
      <c r="H6" s="37"/>
      <c r="I6" s="37"/>
      <c r="J6" s="37"/>
      <c r="K6" s="37"/>
      <c r="L6" s="37"/>
      <c r="M6" s="38"/>
    </row>
    <row r="7" spans="1:13" x14ac:dyDescent="0.3">
      <c r="A7" s="88" t="s">
        <v>61</v>
      </c>
      <c r="B7" s="64">
        <v>1061</v>
      </c>
      <c r="C7" s="64">
        <v>993</v>
      </c>
      <c r="D7" s="152">
        <v>68</v>
      </c>
      <c r="E7" s="64">
        <v>12955</v>
      </c>
      <c r="F7" s="19">
        <v>45748</v>
      </c>
      <c r="G7" s="43">
        <v>1483</v>
      </c>
      <c r="H7" s="37"/>
      <c r="I7" s="37"/>
      <c r="K7" s="37"/>
      <c r="L7" s="37"/>
      <c r="M7" s="38"/>
    </row>
    <row r="8" spans="1:13" x14ac:dyDescent="0.3">
      <c r="A8" s="87" t="s">
        <v>62</v>
      </c>
      <c r="B8" s="63">
        <v>1992</v>
      </c>
      <c r="C8" s="63">
        <v>2472</v>
      </c>
      <c r="D8" s="153">
        <v>-480</v>
      </c>
      <c r="E8" s="63">
        <v>45649</v>
      </c>
      <c r="F8" s="19">
        <v>45778</v>
      </c>
      <c r="G8" s="43">
        <v>643</v>
      </c>
      <c r="H8" s="37"/>
      <c r="I8" s="37"/>
      <c r="J8" s="37"/>
      <c r="K8" s="37"/>
      <c r="L8" s="37"/>
      <c r="M8" s="38"/>
    </row>
    <row r="9" spans="1:13" x14ac:dyDescent="0.3">
      <c r="A9" s="88" t="s">
        <v>63</v>
      </c>
      <c r="B9" s="64">
        <v>5599</v>
      </c>
      <c r="C9" s="64">
        <v>5369</v>
      </c>
      <c r="D9" s="148">
        <v>230</v>
      </c>
      <c r="E9" s="64">
        <v>113066</v>
      </c>
      <c r="F9" s="19">
        <v>45809</v>
      </c>
      <c r="G9" s="43">
        <v>1618</v>
      </c>
      <c r="I9" s="37"/>
      <c r="J9" s="37"/>
      <c r="L9" s="37"/>
      <c r="M9" s="38"/>
    </row>
    <row r="10" spans="1:13" x14ac:dyDescent="0.3">
      <c r="A10" s="89" t="s">
        <v>0</v>
      </c>
      <c r="B10" s="90">
        <f>SUM(B5:B9)</f>
        <v>9577</v>
      </c>
      <c r="C10" s="90">
        <f t="shared" ref="C10:D10" si="0">SUM(C5:C9)</f>
        <v>9555</v>
      </c>
      <c r="D10" s="153">
        <f t="shared" si="0"/>
        <v>22</v>
      </c>
      <c r="E10" s="91">
        <f>SUM(E5:E9)</f>
        <v>212645</v>
      </c>
      <c r="F10" s="19">
        <v>45839</v>
      </c>
      <c r="G10" s="43">
        <v>661</v>
      </c>
    </row>
    <row r="11" spans="1:13" x14ac:dyDescent="0.3">
      <c r="A11" s="83" t="s">
        <v>64</v>
      </c>
      <c r="B11" s="65"/>
      <c r="C11" s="65"/>
      <c r="D11" s="65"/>
      <c r="E11" s="65"/>
      <c r="F11" s="19">
        <v>45870</v>
      </c>
      <c r="G11" s="43">
        <v>918</v>
      </c>
    </row>
    <row r="12" spans="1:13" x14ac:dyDescent="0.3">
      <c r="A12" s="83" t="s">
        <v>65</v>
      </c>
      <c r="B12" s="65"/>
      <c r="C12" s="65"/>
      <c r="D12" s="65"/>
      <c r="E12" s="65"/>
      <c r="F12" s="19">
        <v>45901</v>
      </c>
      <c r="G12" s="43">
        <v>557</v>
      </c>
    </row>
    <row r="13" spans="1:13" x14ac:dyDescent="0.3">
      <c r="F13" s="19">
        <v>45931</v>
      </c>
      <c r="G13" s="43">
        <v>7</v>
      </c>
    </row>
    <row r="14" spans="1:13" x14ac:dyDescent="0.3">
      <c r="F14" s="19">
        <v>45962</v>
      </c>
      <c r="G14" s="43">
        <v>506</v>
      </c>
    </row>
    <row r="15" spans="1:13" x14ac:dyDescent="0.3">
      <c r="A15" s="170" t="str">
        <f>"Saldo e estoque do emprego celetista em " &amp; A1</f>
        <v>Saldo e estoque do emprego celetista em São José dos Campos</v>
      </c>
      <c r="B15" s="170"/>
      <c r="C15" s="170"/>
      <c r="D15" s="170"/>
      <c r="E15" s="170"/>
      <c r="F15" s="19">
        <v>45992</v>
      </c>
      <c r="G15" s="43">
        <v>-2883</v>
      </c>
    </row>
    <row r="16" spans="1:13" x14ac:dyDescent="0.3">
      <c r="A16" s="35" t="s">
        <v>58</v>
      </c>
      <c r="B16" s="61" t="s">
        <v>1</v>
      </c>
      <c r="C16" s="61" t="s">
        <v>2</v>
      </c>
      <c r="D16" s="61" t="s">
        <v>7</v>
      </c>
      <c r="E16" s="61" t="s">
        <v>4</v>
      </c>
      <c r="F16" s="19">
        <v>46023</v>
      </c>
      <c r="G16" s="43">
        <v>22</v>
      </c>
    </row>
    <row r="17" spans="1:24" x14ac:dyDescent="0.3">
      <c r="A17" s="51" t="s">
        <v>66</v>
      </c>
      <c r="B17" s="66">
        <v>193</v>
      </c>
      <c r="C17" s="66">
        <v>202</v>
      </c>
      <c r="D17" s="148">
        <v>-9</v>
      </c>
      <c r="E17" s="66">
        <v>4673</v>
      </c>
      <c r="F17" s="19"/>
      <c r="G17" s="43"/>
    </row>
    <row r="18" spans="1:24" ht="28.8" x14ac:dyDescent="0.3">
      <c r="A18" s="52" t="s">
        <v>67</v>
      </c>
      <c r="B18" s="67">
        <v>348</v>
      </c>
      <c r="C18" s="67">
        <v>325</v>
      </c>
      <c r="D18" s="151">
        <v>23</v>
      </c>
      <c r="E18" s="67">
        <v>7798</v>
      </c>
      <c r="L18" s="37"/>
    </row>
    <row r="19" spans="1:24" x14ac:dyDescent="0.3">
      <c r="A19" s="53" t="s">
        <v>43</v>
      </c>
      <c r="B19" s="68">
        <v>1451</v>
      </c>
      <c r="C19" s="68">
        <v>1945</v>
      </c>
      <c r="D19" s="152">
        <v>-494</v>
      </c>
      <c r="E19" s="68">
        <v>33178</v>
      </c>
      <c r="X19" s="37"/>
    </row>
    <row r="20" spans="1:24" x14ac:dyDescent="0.3">
      <c r="A20" s="54" t="s">
        <v>68</v>
      </c>
      <c r="B20" s="81">
        <f>SUM(B17:B19)</f>
        <v>1992</v>
      </c>
      <c r="C20" s="81">
        <f t="shared" ref="C20:E20" si="1">SUM(C17:C19)</f>
        <v>2472</v>
      </c>
      <c r="D20" s="154">
        <f t="shared" si="1"/>
        <v>-480</v>
      </c>
      <c r="E20" s="81">
        <f t="shared" si="1"/>
        <v>45649</v>
      </c>
    </row>
    <row r="21" spans="1:24" x14ac:dyDescent="0.3">
      <c r="A21" s="83" t="s">
        <v>64</v>
      </c>
      <c r="B21" s="65"/>
      <c r="C21" s="65"/>
      <c r="D21" s="65"/>
      <c r="E21" s="65"/>
    </row>
    <row r="22" spans="1:24" x14ac:dyDescent="0.3">
      <c r="A22" s="83" t="s">
        <v>65</v>
      </c>
      <c r="B22" s="65"/>
      <c r="C22" s="65"/>
      <c r="D22" s="65"/>
      <c r="E22" s="65"/>
    </row>
    <row r="23" spans="1:24" x14ac:dyDescent="0.3">
      <c r="J23" s="37"/>
    </row>
    <row r="24" spans="1:24" x14ac:dyDescent="0.3">
      <c r="A24" s="178" t="str">
        <f>"Saldo e estoque de empregos celetistas no comércio varejista de " &amp; A1</f>
        <v>Saldo e estoque de empregos celetistas no comércio varejista de São José dos Campos</v>
      </c>
      <c r="B24" s="179"/>
      <c r="C24" s="179"/>
      <c r="D24" s="180"/>
      <c r="J24" s="37"/>
    </row>
    <row r="25" spans="1:24" x14ac:dyDescent="0.3">
      <c r="A25" s="39" t="s">
        <v>69</v>
      </c>
      <c r="B25" s="84">
        <f>B1</f>
        <v>46023</v>
      </c>
      <c r="C25" s="61" t="s">
        <v>70</v>
      </c>
      <c r="D25" s="70" t="s">
        <v>4</v>
      </c>
    </row>
    <row r="26" spans="1:24" x14ac:dyDescent="0.3">
      <c r="A26" s="55" t="s">
        <v>71</v>
      </c>
      <c r="B26" s="71">
        <v>-11</v>
      </c>
      <c r="C26" s="71">
        <v>-11</v>
      </c>
      <c r="D26" s="72">
        <v>1071</v>
      </c>
    </row>
    <row r="27" spans="1:24" x14ac:dyDescent="0.3">
      <c r="A27" s="50" t="s">
        <v>72</v>
      </c>
      <c r="B27" s="73">
        <v>-2</v>
      </c>
      <c r="C27" s="73">
        <v>-2</v>
      </c>
      <c r="D27" s="74">
        <v>1072</v>
      </c>
    </row>
    <row r="28" spans="1:24" x14ac:dyDescent="0.3">
      <c r="A28" s="56" t="s">
        <v>73</v>
      </c>
      <c r="B28" s="75">
        <v>-25</v>
      </c>
      <c r="C28" s="75">
        <v>-25</v>
      </c>
      <c r="D28" s="76">
        <v>4352</v>
      </c>
    </row>
    <row r="29" spans="1:24" x14ac:dyDescent="0.3">
      <c r="A29" s="57" t="s">
        <v>74</v>
      </c>
      <c r="B29" s="77">
        <v>-31</v>
      </c>
      <c r="C29" s="77">
        <v>-31</v>
      </c>
      <c r="D29" s="78">
        <v>3477</v>
      </c>
    </row>
    <row r="30" spans="1:24" x14ac:dyDescent="0.3">
      <c r="A30" s="55" t="s">
        <v>75</v>
      </c>
      <c r="B30" s="71">
        <v>-18</v>
      </c>
      <c r="C30" s="71">
        <v>-18</v>
      </c>
      <c r="D30" s="72">
        <v>4105</v>
      </c>
      <c r="G30" s="37"/>
    </row>
    <row r="31" spans="1:24" ht="30.75" customHeight="1" x14ac:dyDescent="0.3">
      <c r="A31" s="50" t="s">
        <v>76</v>
      </c>
      <c r="B31" s="73">
        <v>-33</v>
      </c>
      <c r="C31" s="73">
        <v>-33</v>
      </c>
      <c r="D31" s="74">
        <v>3466</v>
      </c>
    </row>
    <row r="32" spans="1:24" ht="28.8" x14ac:dyDescent="0.3">
      <c r="A32" s="55" t="s">
        <v>77</v>
      </c>
      <c r="B32" s="71">
        <v>-155</v>
      </c>
      <c r="C32" s="71">
        <v>-155</v>
      </c>
      <c r="D32" s="72">
        <v>5783</v>
      </c>
      <c r="H32" s="37"/>
    </row>
    <row r="33" spans="1:10" x14ac:dyDescent="0.3">
      <c r="A33" s="57" t="s">
        <v>78</v>
      </c>
      <c r="B33" s="77">
        <v>-219</v>
      </c>
      <c r="C33" s="77">
        <v>-219</v>
      </c>
      <c r="D33" s="78">
        <v>9852</v>
      </c>
      <c r="J33" s="37"/>
    </row>
    <row r="34" spans="1:10" x14ac:dyDescent="0.3">
      <c r="A34" s="58" t="s">
        <v>79</v>
      </c>
      <c r="B34" s="79">
        <f>SUM(B26:B33)</f>
        <v>-494</v>
      </c>
      <c r="C34" s="150">
        <f t="shared" ref="C34:D34" si="2">SUM(C26:C33)</f>
        <v>-494</v>
      </c>
      <c r="D34" s="80">
        <f t="shared" si="2"/>
        <v>33178</v>
      </c>
      <c r="J34" s="37"/>
    </row>
    <row r="35" spans="1:10" x14ac:dyDescent="0.3">
      <c r="A35" s="83" t="s">
        <v>64</v>
      </c>
      <c r="B35" s="65"/>
      <c r="C35" s="65"/>
      <c r="D35" s="65"/>
    </row>
    <row r="36" spans="1:10" x14ac:dyDescent="0.3">
      <c r="A36" s="83" t="s">
        <v>65</v>
      </c>
      <c r="B36" s="65"/>
      <c r="C36" s="65"/>
      <c r="D36" s="65"/>
    </row>
  </sheetData>
  <mergeCells count="3">
    <mergeCell ref="A3:E3"/>
    <mergeCell ref="A15:E15"/>
    <mergeCell ref="A24:D24"/>
  </mergeCells>
  <pageMargins left="0.511811024" right="0.511811024" top="0.78740157499999996" bottom="0.78740157499999996" header="0.31496062000000002" footer="0.31496062000000002"/>
  <headerFooter>
    <oddHeader>&amp;L&amp;"Calibri"&amp;10&amp;K0000FF Classificação: RESTRITA&amp;1#_x000D_</oddHeader>
  </headerFooter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896CA0-0F51-4B25-9CF0-F03A0E4E5738}">
  <sheetPr codeName="Planilha17"/>
  <dimension ref="A1:X36"/>
  <sheetViews>
    <sheetView workbookViewId="0">
      <selection activeCell="G17" sqref="G17"/>
    </sheetView>
  </sheetViews>
  <sheetFormatPr defaultRowHeight="14.4" x14ac:dyDescent="0.3"/>
  <cols>
    <col min="1" max="1" width="55.5546875" customWidth="1"/>
    <col min="2" max="5" width="9.6640625" style="60" customWidth="1"/>
    <col min="7" max="7" width="7.77734375" bestFit="1" customWidth="1"/>
    <col min="8" max="8" width="5.5546875" bestFit="1" customWidth="1"/>
    <col min="9" max="9" width="4" bestFit="1" customWidth="1"/>
    <col min="10" max="10" width="36" bestFit="1" customWidth="1"/>
    <col min="11" max="17" width="4" bestFit="1" customWidth="1"/>
    <col min="18" max="18" width="4.5546875" bestFit="1" customWidth="1"/>
    <col min="19" max="20" width="4" bestFit="1" customWidth="1"/>
  </cols>
  <sheetData>
    <row r="1" spans="1:13" x14ac:dyDescent="0.3">
      <c r="A1" t="s">
        <v>86</v>
      </c>
      <c r="B1" s="59">
        <v>46023</v>
      </c>
      <c r="F1" s="25" t="s">
        <v>90</v>
      </c>
      <c r="G1" s="41">
        <f>+G16-D10</f>
        <v>0</v>
      </c>
    </row>
    <row r="3" spans="1:13" x14ac:dyDescent="0.3">
      <c r="A3" s="172" t="str">
        <f>"Movimentação do emprego formal em " &amp; A1 &amp; TEXT(B1," - mmmm/aaaa")</f>
        <v>Movimentação do emprego formal em Mirassol - janeiro/2026</v>
      </c>
      <c r="B3" s="173"/>
      <c r="C3" s="173"/>
      <c r="D3" s="173"/>
      <c r="E3" s="175"/>
      <c r="G3" t="str">
        <f>"Saldo de emprego celetista em " &amp; A1</f>
        <v>Saldo de emprego celetista em Mirassol</v>
      </c>
    </row>
    <row r="4" spans="1:13" x14ac:dyDescent="0.3">
      <c r="A4" s="85" t="s">
        <v>58</v>
      </c>
      <c r="B4" s="61" t="s">
        <v>1</v>
      </c>
      <c r="C4" s="61" t="s">
        <v>2</v>
      </c>
      <c r="D4" s="61" t="s">
        <v>7</v>
      </c>
      <c r="E4" s="70" t="s">
        <v>4</v>
      </c>
      <c r="F4" s="19">
        <v>45658</v>
      </c>
      <c r="G4" s="37">
        <v>178</v>
      </c>
      <c r="H4" s="37"/>
    </row>
    <row r="5" spans="1:13" x14ac:dyDescent="0.3">
      <c r="A5" s="86" t="s">
        <v>59</v>
      </c>
      <c r="B5" s="62">
        <v>10</v>
      </c>
      <c r="C5" s="62">
        <v>14</v>
      </c>
      <c r="D5" s="148">
        <v>-4</v>
      </c>
      <c r="E5" s="62">
        <v>247</v>
      </c>
      <c r="F5" s="19">
        <v>45689</v>
      </c>
      <c r="G5" s="37">
        <v>-19</v>
      </c>
      <c r="H5" s="37"/>
      <c r="I5" s="37"/>
      <c r="K5" s="37"/>
      <c r="M5" s="38"/>
    </row>
    <row r="6" spans="1:13" x14ac:dyDescent="0.3">
      <c r="A6" s="87" t="s">
        <v>60</v>
      </c>
      <c r="B6" s="63">
        <v>437</v>
      </c>
      <c r="C6" s="63">
        <v>306</v>
      </c>
      <c r="D6" s="151">
        <v>131</v>
      </c>
      <c r="E6" s="63">
        <v>7591</v>
      </c>
      <c r="F6" s="19">
        <v>45717</v>
      </c>
      <c r="G6" s="43">
        <v>-26</v>
      </c>
      <c r="H6" s="37"/>
      <c r="I6" s="37"/>
      <c r="J6" s="37"/>
      <c r="K6" s="37"/>
      <c r="L6" s="37"/>
      <c r="M6" s="38"/>
    </row>
    <row r="7" spans="1:13" x14ac:dyDescent="0.3">
      <c r="A7" s="88" t="s">
        <v>61</v>
      </c>
      <c r="B7" s="64">
        <v>21</v>
      </c>
      <c r="C7" s="64">
        <v>126</v>
      </c>
      <c r="D7" s="152">
        <v>-105</v>
      </c>
      <c r="E7" s="64">
        <v>792</v>
      </c>
      <c r="F7" s="19">
        <v>45748</v>
      </c>
      <c r="G7" s="43">
        <v>52</v>
      </c>
      <c r="H7" s="37"/>
      <c r="I7" s="37"/>
      <c r="K7" s="37"/>
      <c r="L7" s="37"/>
      <c r="M7" s="38"/>
    </row>
    <row r="8" spans="1:13" x14ac:dyDescent="0.3">
      <c r="A8" s="87" t="s">
        <v>62</v>
      </c>
      <c r="B8" s="63">
        <v>273</v>
      </c>
      <c r="C8" s="63">
        <v>273</v>
      </c>
      <c r="D8" s="153">
        <v>0</v>
      </c>
      <c r="E8" s="63">
        <v>4273</v>
      </c>
      <c r="F8" s="19">
        <v>45778</v>
      </c>
      <c r="G8" s="43">
        <v>249</v>
      </c>
      <c r="I8" s="37"/>
      <c r="J8" s="37"/>
      <c r="K8" s="37"/>
      <c r="L8" s="37"/>
      <c r="M8" s="38"/>
    </row>
    <row r="9" spans="1:13" x14ac:dyDescent="0.3">
      <c r="A9" s="88" t="s">
        <v>63</v>
      </c>
      <c r="B9" s="64">
        <v>205</v>
      </c>
      <c r="C9" s="64">
        <v>235</v>
      </c>
      <c r="D9" s="148">
        <v>-30</v>
      </c>
      <c r="E9" s="64">
        <v>6047</v>
      </c>
      <c r="F9" s="19">
        <v>45809</v>
      </c>
      <c r="G9" s="43">
        <v>77</v>
      </c>
      <c r="I9" s="37"/>
      <c r="J9" s="37"/>
      <c r="L9" s="37"/>
      <c r="M9" s="38"/>
    </row>
    <row r="10" spans="1:13" x14ac:dyDescent="0.3">
      <c r="A10" s="89" t="s">
        <v>0</v>
      </c>
      <c r="B10" s="90">
        <f>SUM(B5:B9)</f>
        <v>946</v>
      </c>
      <c r="C10" s="90">
        <f t="shared" ref="C10:D10" si="0">SUM(C5:C9)</f>
        <v>954</v>
      </c>
      <c r="D10" s="153">
        <f t="shared" si="0"/>
        <v>-8</v>
      </c>
      <c r="E10" s="91">
        <f>SUM(E5:E9)</f>
        <v>18950</v>
      </c>
      <c r="F10" s="19">
        <v>45839</v>
      </c>
      <c r="G10" s="43">
        <v>27</v>
      </c>
    </row>
    <row r="11" spans="1:13" x14ac:dyDescent="0.3">
      <c r="A11" s="83" t="s">
        <v>64</v>
      </c>
      <c r="B11" s="65"/>
      <c r="C11" s="65"/>
      <c r="D11" s="65"/>
      <c r="E11" s="65"/>
      <c r="F11" s="19">
        <v>45870</v>
      </c>
      <c r="G11" s="43">
        <v>123</v>
      </c>
    </row>
    <row r="12" spans="1:13" x14ac:dyDescent="0.3">
      <c r="A12" s="83" t="s">
        <v>65</v>
      </c>
      <c r="B12" s="65"/>
      <c r="C12" s="65"/>
      <c r="D12" s="65"/>
      <c r="E12" s="65"/>
      <c r="F12" s="19">
        <v>45901</v>
      </c>
      <c r="G12" s="43">
        <v>0</v>
      </c>
    </row>
    <row r="13" spans="1:13" x14ac:dyDescent="0.3">
      <c r="F13" s="19">
        <v>45931</v>
      </c>
      <c r="G13" s="43">
        <v>473</v>
      </c>
    </row>
    <row r="14" spans="1:13" x14ac:dyDescent="0.3">
      <c r="F14" s="19">
        <v>45962</v>
      </c>
      <c r="G14" s="43">
        <v>160</v>
      </c>
    </row>
    <row r="15" spans="1:13" x14ac:dyDescent="0.3">
      <c r="A15" s="170" t="str">
        <f>"Saldo e estoque do emprego celetista em " &amp; A1</f>
        <v>Saldo e estoque do emprego celetista em Mirassol</v>
      </c>
      <c r="B15" s="170"/>
      <c r="C15" s="170"/>
      <c r="D15" s="170"/>
      <c r="E15" s="170"/>
      <c r="F15" s="19">
        <v>45992</v>
      </c>
      <c r="G15" s="43">
        <v>-392</v>
      </c>
    </row>
    <row r="16" spans="1:13" x14ac:dyDescent="0.3">
      <c r="A16" s="35" t="s">
        <v>58</v>
      </c>
      <c r="B16" s="61" t="s">
        <v>1</v>
      </c>
      <c r="C16" s="61" t="s">
        <v>2</v>
      </c>
      <c r="D16" s="61" t="s">
        <v>7</v>
      </c>
      <c r="E16" s="61" t="s">
        <v>4</v>
      </c>
      <c r="F16" s="19">
        <v>46023</v>
      </c>
      <c r="G16" s="43">
        <v>-8</v>
      </c>
    </row>
    <row r="17" spans="1:24" x14ac:dyDescent="0.3">
      <c r="A17" s="51" t="s">
        <v>66</v>
      </c>
      <c r="B17" s="66">
        <v>5</v>
      </c>
      <c r="C17" s="66">
        <v>17</v>
      </c>
      <c r="D17" s="148">
        <v>-12</v>
      </c>
      <c r="E17" s="66">
        <v>268</v>
      </c>
    </row>
    <row r="18" spans="1:24" ht="28.8" x14ac:dyDescent="0.3">
      <c r="A18" s="52" t="s">
        <v>67</v>
      </c>
      <c r="B18" s="67">
        <v>43</v>
      </c>
      <c r="C18" s="67">
        <v>38</v>
      </c>
      <c r="D18" s="151">
        <v>5</v>
      </c>
      <c r="E18" s="67">
        <v>988</v>
      </c>
      <c r="L18" s="37"/>
    </row>
    <row r="19" spans="1:24" x14ac:dyDescent="0.3">
      <c r="A19" s="53" t="s">
        <v>43</v>
      </c>
      <c r="B19" s="68">
        <v>225</v>
      </c>
      <c r="C19" s="68">
        <v>218</v>
      </c>
      <c r="D19" s="152">
        <v>7</v>
      </c>
      <c r="E19" s="68">
        <v>3017</v>
      </c>
      <c r="X19" s="37"/>
    </row>
    <row r="20" spans="1:24" x14ac:dyDescent="0.3">
      <c r="A20" s="54" t="s">
        <v>68</v>
      </c>
      <c r="B20" s="81">
        <f>SUM(B17:B19)</f>
        <v>273</v>
      </c>
      <c r="C20" s="81">
        <f t="shared" ref="C20:E20" si="1">SUM(C17:C19)</f>
        <v>273</v>
      </c>
      <c r="D20" s="154">
        <f t="shared" si="1"/>
        <v>0</v>
      </c>
      <c r="E20" s="81">
        <f t="shared" si="1"/>
        <v>4273</v>
      </c>
    </row>
    <row r="21" spans="1:24" x14ac:dyDescent="0.3">
      <c r="A21" s="83" t="s">
        <v>64</v>
      </c>
      <c r="B21" s="65"/>
      <c r="C21" s="65"/>
      <c r="D21" s="65"/>
      <c r="E21" s="65"/>
    </row>
    <row r="22" spans="1:24" x14ac:dyDescent="0.3">
      <c r="A22" s="83" t="s">
        <v>65</v>
      </c>
      <c r="B22" s="65"/>
      <c r="C22" s="65"/>
      <c r="D22" s="65"/>
      <c r="E22" s="65"/>
    </row>
    <row r="23" spans="1:24" x14ac:dyDescent="0.3">
      <c r="J23" s="37"/>
    </row>
    <row r="24" spans="1:24" x14ac:dyDescent="0.3">
      <c r="A24" s="178" t="str">
        <f>"Saldo e estoque de empregos celetistas no comércio varejista de " &amp; A1</f>
        <v>Saldo e estoque de empregos celetistas no comércio varejista de Mirassol</v>
      </c>
      <c r="B24" s="179"/>
      <c r="C24" s="179"/>
      <c r="D24" s="180"/>
      <c r="J24" s="37"/>
    </row>
    <row r="25" spans="1:24" x14ac:dyDescent="0.3">
      <c r="A25" s="39" t="s">
        <v>69</v>
      </c>
      <c r="B25" s="84">
        <f>B1</f>
        <v>46023</v>
      </c>
      <c r="C25" s="61" t="s">
        <v>70</v>
      </c>
      <c r="D25" s="70" t="s">
        <v>4</v>
      </c>
    </row>
    <row r="26" spans="1:24" x14ac:dyDescent="0.3">
      <c r="A26" s="55" t="s">
        <v>71</v>
      </c>
      <c r="B26" s="71">
        <v>-3</v>
      </c>
      <c r="C26" s="71">
        <v>-3</v>
      </c>
      <c r="D26" s="72">
        <v>80</v>
      </c>
    </row>
    <row r="27" spans="1:24" x14ac:dyDescent="0.3">
      <c r="A27" s="50" t="s">
        <v>72</v>
      </c>
      <c r="B27" s="73">
        <v>15</v>
      </c>
      <c r="C27" s="73">
        <v>15</v>
      </c>
      <c r="D27" s="74">
        <v>226</v>
      </c>
    </row>
    <row r="28" spans="1:24" x14ac:dyDescent="0.3">
      <c r="A28" s="56" t="s">
        <v>73</v>
      </c>
      <c r="B28" s="75">
        <v>2</v>
      </c>
      <c r="C28" s="75">
        <v>2</v>
      </c>
      <c r="D28" s="76">
        <v>480</v>
      </c>
    </row>
    <row r="29" spans="1:24" x14ac:dyDescent="0.3">
      <c r="A29" s="57" t="s">
        <v>74</v>
      </c>
      <c r="B29" s="77">
        <v>18</v>
      </c>
      <c r="C29" s="77">
        <v>18</v>
      </c>
      <c r="D29" s="78">
        <v>491</v>
      </c>
    </row>
    <row r="30" spans="1:24" x14ac:dyDescent="0.3">
      <c r="A30" s="55" t="s">
        <v>75</v>
      </c>
      <c r="B30" s="71">
        <v>9</v>
      </c>
      <c r="C30" s="71">
        <v>9</v>
      </c>
      <c r="D30" s="72">
        <v>272</v>
      </c>
      <c r="G30" s="37"/>
    </row>
    <row r="31" spans="1:24" ht="30.75" customHeight="1" x14ac:dyDescent="0.3">
      <c r="A31" s="50" t="s">
        <v>76</v>
      </c>
      <c r="B31" s="73">
        <v>-4</v>
      </c>
      <c r="C31" s="73">
        <v>-4</v>
      </c>
      <c r="D31" s="74">
        <v>240</v>
      </c>
    </row>
    <row r="32" spans="1:24" ht="28.8" x14ac:dyDescent="0.3">
      <c r="A32" s="55" t="s">
        <v>77</v>
      </c>
      <c r="B32" s="71">
        <v>-14</v>
      </c>
      <c r="C32" s="71">
        <v>-14</v>
      </c>
      <c r="D32" s="72">
        <v>364</v>
      </c>
      <c r="H32" s="37"/>
    </row>
    <row r="33" spans="1:10" x14ac:dyDescent="0.3">
      <c r="A33" s="57" t="s">
        <v>78</v>
      </c>
      <c r="B33" s="77">
        <v>-16</v>
      </c>
      <c r="C33" s="77">
        <v>-16</v>
      </c>
      <c r="D33" s="78">
        <v>864</v>
      </c>
      <c r="J33" s="37"/>
    </row>
    <row r="34" spans="1:10" x14ac:dyDescent="0.3">
      <c r="A34" s="58" t="s">
        <v>79</v>
      </c>
      <c r="B34" s="79">
        <f>SUM(B26:B33)</f>
        <v>7</v>
      </c>
      <c r="C34" s="150">
        <f t="shared" ref="C34:D34" si="2">SUM(C26:C33)</f>
        <v>7</v>
      </c>
      <c r="D34" s="80">
        <f t="shared" si="2"/>
        <v>3017</v>
      </c>
      <c r="J34" s="37"/>
    </row>
    <row r="35" spans="1:10" x14ac:dyDescent="0.3">
      <c r="A35" s="83" t="s">
        <v>64</v>
      </c>
      <c r="B35" s="65"/>
      <c r="C35" s="65"/>
      <c r="D35" s="65"/>
    </row>
    <row r="36" spans="1:10" x14ac:dyDescent="0.3">
      <c r="A36" s="83" t="s">
        <v>65</v>
      </c>
      <c r="B36" s="65"/>
      <c r="C36" s="65"/>
      <c r="D36" s="65"/>
    </row>
  </sheetData>
  <mergeCells count="3">
    <mergeCell ref="A3:E3"/>
    <mergeCell ref="A15:E15"/>
    <mergeCell ref="A24:D24"/>
  </mergeCells>
  <pageMargins left="0.511811024" right="0.511811024" top="0.78740157499999996" bottom="0.78740157499999996" header="0.31496062000000002" footer="0.31496062000000002"/>
  <headerFooter>
    <oddHeader>&amp;L&amp;"Calibri"&amp;10&amp;K0000FF Classificação: RESTRITA&amp;1#_x000D_</oddHeader>
  </headerFooter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381786-4183-46D2-9203-91EBDD2BE129}">
  <sheetPr codeName="Planilha18"/>
  <dimension ref="A1:X36"/>
  <sheetViews>
    <sheetView workbookViewId="0">
      <selection activeCell="G17" sqref="G17"/>
    </sheetView>
  </sheetViews>
  <sheetFormatPr defaultRowHeight="14.4" x14ac:dyDescent="0.3"/>
  <cols>
    <col min="1" max="1" width="55.5546875" customWidth="1"/>
    <col min="2" max="5" width="9.6640625" style="60" customWidth="1"/>
    <col min="7" max="7" width="7.77734375" bestFit="1" customWidth="1"/>
    <col min="8" max="8" width="5.5546875" bestFit="1" customWidth="1"/>
    <col min="9" max="9" width="4" bestFit="1" customWidth="1"/>
    <col min="10" max="10" width="36" bestFit="1" customWidth="1"/>
    <col min="11" max="17" width="4" bestFit="1" customWidth="1"/>
    <col min="18" max="18" width="4.5546875" bestFit="1" customWidth="1"/>
    <col min="19" max="20" width="4" bestFit="1" customWidth="1"/>
  </cols>
  <sheetData>
    <row r="1" spans="1:13" x14ac:dyDescent="0.3">
      <c r="A1" t="s">
        <v>87</v>
      </c>
      <c r="B1" s="59">
        <v>46023</v>
      </c>
      <c r="F1" s="25" t="s">
        <v>90</v>
      </c>
      <c r="G1" s="41">
        <f>+G16-D10</f>
        <v>0</v>
      </c>
    </row>
    <row r="3" spans="1:13" x14ac:dyDescent="0.3">
      <c r="A3" s="172" t="str">
        <f>"Movimentação do emprego formal em " &amp; A1 &amp; TEXT(B1," - mmmm/aaaa")</f>
        <v>Movimentação do emprego formal em Presidente Venceslau - janeiro/2026</v>
      </c>
      <c r="B3" s="173"/>
      <c r="C3" s="173"/>
      <c r="D3" s="173"/>
      <c r="E3" s="175"/>
      <c r="G3" t="str">
        <f>"Saldo de emprego celetista em " &amp; A1</f>
        <v>Saldo de emprego celetista em Presidente Venceslau</v>
      </c>
    </row>
    <row r="4" spans="1:13" x14ac:dyDescent="0.3">
      <c r="A4" s="85" t="s">
        <v>58</v>
      </c>
      <c r="B4" s="61" t="s">
        <v>1</v>
      </c>
      <c r="C4" s="61" t="s">
        <v>2</v>
      </c>
      <c r="D4" s="61" t="s">
        <v>7</v>
      </c>
      <c r="E4" s="70" t="s">
        <v>4</v>
      </c>
      <c r="F4" s="19">
        <v>45658</v>
      </c>
      <c r="G4" s="37">
        <v>9</v>
      </c>
    </row>
    <row r="5" spans="1:13" x14ac:dyDescent="0.3">
      <c r="A5" s="86" t="s">
        <v>59</v>
      </c>
      <c r="B5" s="62">
        <v>13</v>
      </c>
      <c r="C5" s="62">
        <v>10</v>
      </c>
      <c r="D5" s="148">
        <v>3</v>
      </c>
      <c r="E5" s="62">
        <v>303</v>
      </c>
      <c r="F5" s="19">
        <v>45689</v>
      </c>
      <c r="G5" s="37">
        <v>32</v>
      </c>
      <c r="H5" s="37"/>
      <c r="I5" s="37"/>
      <c r="K5" s="37"/>
      <c r="M5" s="38"/>
    </row>
    <row r="6" spans="1:13" x14ac:dyDescent="0.3">
      <c r="A6" s="87" t="s">
        <v>60</v>
      </c>
      <c r="B6" s="63">
        <v>13</v>
      </c>
      <c r="C6" s="63">
        <v>42</v>
      </c>
      <c r="D6" s="151">
        <v>-29</v>
      </c>
      <c r="E6" s="63">
        <v>847</v>
      </c>
      <c r="F6" s="19">
        <v>45717</v>
      </c>
      <c r="G6" s="43">
        <v>141</v>
      </c>
      <c r="H6" s="37"/>
      <c r="I6" s="37"/>
      <c r="J6" s="37"/>
      <c r="K6" s="37"/>
      <c r="L6" s="37"/>
      <c r="M6" s="38"/>
    </row>
    <row r="7" spans="1:13" x14ac:dyDescent="0.3">
      <c r="A7" s="88" t="s">
        <v>61</v>
      </c>
      <c r="B7" s="64">
        <v>13</v>
      </c>
      <c r="C7" s="64">
        <v>7</v>
      </c>
      <c r="D7" s="152">
        <v>6</v>
      </c>
      <c r="E7" s="64">
        <v>604</v>
      </c>
      <c r="F7" s="19">
        <v>45748</v>
      </c>
      <c r="G7" s="43">
        <v>50</v>
      </c>
      <c r="H7" s="37"/>
      <c r="I7" s="37"/>
      <c r="K7" s="37"/>
      <c r="L7" s="37"/>
      <c r="M7" s="38"/>
    </row>
    <row r="8" spans="1:13" x14ac:dyDescent="0.3">
      <c r="A8" s="87" t="s">
        <v>62</v>
      </c>
      <c r="B8" s="63">
        <v>76</v>
      </c>
      <c r="C8" s="63">
        <v>88</v>
      </c>
      <c r="D8" s="153">
        <v>-12</v>
      </c>
      <c r="E8" s="63">
        <v>2051</v>
      </c>
      <c r="F8" s="19">
        <v>45778</v>
      </c>
      <c r="G8" s="43">
        <v>61</v>
      </c>
      <c r="H8" s="37"/>
      <c r="I8" s="37"/>
      <c r="J8" s="37"/>
      <c r="K8" s="37"/>
      <c r="L8" s="37"/>
      <c r="M8" s="38"/>
    </row>
    <row r="9" spans="1:13" x14ac:dyDescent="0.3">
      <c r="A9" s="88" t="s">
        <v>63</v>
      </c>
      <c r="B9" s="64">
        <v>123</v>
      </c>
      <c r="C9" s="64">
        <v>148</v>
      </c>
      <c r="D9" s="148">
        <v>-25</v>
      </c>
      <c r="E9" s="64">
        <v>2560</v>
      </c>
      <c r="F9" s="19">
        <v>45809</v>
      </c>
      <c r="G9" s="43">
        <v>70</v>
      </c>
      <c r="I9" s="37"/>
      <c r="J9" s="37"/>
      <c r="L9" s="37"/>
      <c r="M9" s="38"/>
    </row>
    <row r="10" spans="1:13" x14ac:dyDescent="0.3">
      <c r="A10" s="89" t="s">
        <v>0</v>
      </c>
      <c r="B10" s="90">
        <f>SUM(B5:B9)</f>
        <v>238</v>
      </c>
      <c r="C10" s="90">
        <f t="shared" ref="C10:D10" si="0">SUM(C5:C9)</f>
        <v>295</v>
      </c>
      <c r="D10" s="153">
        <f t="shared" si="0"/>
        <v>-57</v>
      </c>
      <c r="E10" s="91">
        <f>SUM(E5:E9)</f>
        <v>6365</v>
      </c>
      <c r="F10" s="19">
        <v>45839</v>
      </c>
      <c r="G10" s="43">
        <v>1</v>
      </c>
    </row>
    <row r="11" spans="1:13" x14ac:dyDescent="0.3">
      <c r="A11" s="83" t="s">
        <v>64</v>
      </c>
      <c r="B11" s="65"/>
      <c r="C11" s="65"/>
      <c r="D11" s="65"/>
      <c r="E11" s="65"/>
      <c r="F11" s="19">
        <v>45870</v>
      </c>
      <c r="G11" s="43">
        <v>125</v>
      </c>
    </row>
    <row r="12" spans="1:13" x14ac:dyDescent="0.3">
      <c r="A12" s="83" t="s">
        <v>65</v>
      </c>
      <c r="B12" s="65"/>
      <c r="C12" s="65"/>
      <c r="D12" s="65"/>
      <c r="E12" s="65"/>
      <c r="F12" s="19">
        <v>45901</v>
      </c>
      <c r="G12" s="43">
        <v>52</v>
      </c>
    </row>
    <row r="13" spans="1:13" x14ac:dyDescent="0.3">
      <c r="F13" s="19">
        <v>45931</v>
      </c>
      <c r="G13" s="43">
        <v>-56</v>
      </c>
    </row>
    <row r="14" spans="1:13" x14ac:dyDescent="0.3">
      <c r="F14" s="19">
        <v>45962</v>
      </c>
      <c r="G14" s="43">
        <v>24</v>
      </c>
    </row>
    <row r="15" spans="1:13" x14ac:dyDescent="0.3">
      <c r="A15" s="170" t="str">
        <f>"Saldo e estoque do emprego celetista em " &amp; A1</f>
        <v>Saldo e estoque do emprego celetista em Presidente Venceslau</v>
      </c>
      <c r="B15" s="170"/>
      <c r="C15" s="170"/>
      <c r="D15" s="170"/>
      <c r="E15" s="170"/>
      <c r="F15" s="19">
        <v>45992</v>
      </c>
      <c r="G15" s="43">
        <v>-58</v>
      </c>
    </row>
    <row r="16" spans="1:13" x14ac:dyDescent="0.3">
      <c r="A16" s="35" t="s">
        <v>58</v>
      </c>
      <c r="B16" s="61" t="s">
        <v>1</v>
      </c>
      <c r="C16" s="61" t="s">
        <v>2</v>
      </c>
      <c r="D16" s="61" t="s">
        <v>7</v>
      </c>
      <c r="E16" s="61" t="s">
        <v>4</v>
      </c>
      <c r="F16" s="19">
        <v>46023</v>
      </c>
      <c r="G16" s="43">
        <v>-57</v>
      </c>
    </row>
    <row r="17" spans="1:24" x14ac:dyDescent="0.3">
      <c r="A17" s="51" t="s">
        <v>66</v>
      </c>
      <c r="B17" s="66">
        <v>9</v>
      </c>
      <c r="C17" s="66">
        <v>7</v>
      </c>
      <c r="D17" s="148">
        <v>2</v>
      </c>
      <c r="E17" s="66">
        <v>303</v>
      </c>
    </row>
    <row r="18" spans="1:24" ht="28.8" x14ac:dyDescent="0.3">
      <c r="A18" s="52" t="s">
        <v>67</v>
      </c>
      <c r="B18" s="67">
        <v>2</v>
      </c>
      <c r="C18" s="67">
        <v>2</v>
      </c>
      <c r="D18" s="151">
        <v>0</v>
      </c>
      <c r="E18" s="67">
        <v>82</v>
      </c>
      <c r="L18" s="37"/>
    </row>
    <row r="19" spans="1:24" x14ac:dyDescent="0.3">
      <c r="A19" s="53" t="s">
        <v>43</v>
      </c>
      <c r="B19" s="68">
        <v>65</v>
      </c>
      <c r="C19" s="68">
        <v>79</v>
      </c>
      <c r="D19" s="152">
        <v>-14</v>
      </c>
      <c r="E19" s="68">
        <v>1666</v>
      </c>
      <c r="X19" s="37"/>
    </row>
    <row r="20" spans="1:24" x14ac:dyDescent="0.3">
      <c r="A20" s="54" t="s">
        <v>68</v>
      </c>
      <c r="B20" s="81">
        <f>SUM(B17:B19)</f>
        <v>76</v>
      </c>
      <c r="C20" s="81">
        <f t="shared" ref="C20:E20" si="1">SUM(C17:C19)</f>
        <v>88</v>
      </c>
      <c r="D20" s="154">
        <f t="shared" si="1"/>
        <v>-12</v>
      </c>
      <c r="E20" s="81">
        <f t="shared" si="1"/>
        <v>2051</v>
      </c>
    </row>
    <row r="21" spans="1:24" x14ac:dyDescent="0.3">
      <c r="A21" s="83" t="s">
        <v>64</v>
      </c>
      <c r="B21" s="65"/>
      <c r="C21" s="65"/>
      <c r="D21" s="65"/>
      <c r="E21" s="65"/>
    </row>
    <row r="22" spans="1:24" x14ac:dyDescent="0.3">
      <c r="A22" s="83" t="s">
        <v>65</v>
      </c>
      <c r="B22" s="65"/>
      <c r="C22" s="65"/>
      <c r="D22" s="65"/>
      <c r="E22" s="65"/>
    </row>
    <row r="23" spans="1:24" x14ac:dyDescent="0.3">
      <c r="J23" s="37"/>
    </row>
    <row r="24" spans="1:24" x14ac:dyDescent="0.3">
      <c r="A24" s="178" t="str">
        <f>"Saldo e estoque de empregos celetistas no comércio varejista de " &amp; A1</f>
        <v>Saldo e estoque de empregos celetistas no comércio varejista de Presidente Venceslau</v>
      </c>
      <c r="B24" s="179"/>
      <c r="C24" s="179"/>
      <c r="D24" s="180"/>
      <c r="J24" s="37"/>
    </row>
    <row r="25" spans="1:24" x14ac:dyDescent="0.3">
      <c r="A25" s="39" t="s">
        <v>69</v>
      </c>
      <c r="B25" s="84">
        <f>B1</f>
        <v>46023</v>
      </c>
      <c r="C25" s="61" t="s">
        <v>70</v>
      </c>
      <c r="D25" s="70" t="s">
        <v>4</v>
      </c>
    </row>
    <row r="26" spans="1:24" x14ac:dyDescent="0.3">
      <c r="A26" s="55" t="s">
        <v>71</v>
      </c>
      <c r="B26" s="71">
        <v>0</v>
      </c>
      <c r="C26" s="71">
        <v>0</v>
      </c>
      <c r="D26" s="72">
        <v>26</v>
      </c>
    </row>
    <row r="27" spans="1:24" x14ac:dyDescent="0.3">
      <c r="A27" s="50" t="s">
        <v>72</v>
      </c>
      <c r="B27" s="73">
        <v>1</v>
      </c>
      <c r="C27" s="73">
        <v>1</v>
      </c>
      <c r="D27" s="74">
        <v>153</v>
      </c>
    </row>
    <row r="28" spans="1:24" x14ac:dyDescent="0.3">
      <c r="A28" s="56" t="s">
        <v>73</v>
      </c>
      <c r="B28" s="75">
        <v>5</v>
      </c>
      <c r="C28" s="75">
        <v>5</v>
      </c>
      <c r="D28" s="76">
        <v>182</v>
      </c>
    </row>
    <row r="29" spans="1:24" x14ac:dyDescent="0.3">
      <c r="A29" s="57" t="s">
        <v>74</v>
      </c>
      <c r="B29" s="77">
        <v>-2</v>
      </c>
      <c r="C29" s="77">
        <v>-2</v>
      </c>
      <c r="D29" s="78">
        <v>206</v>
      </c>
    </row>
    <row r="30" spans="1:24" x14ac:dyDescent="0.3">
      <c r="A30" s="55" t="s">
        <v>75</v>
      </c>
      <c r="B30" s="71">
        <v>-1</v>
      </c>
      <c r="C30" s="71">
        <v>-1</v>
      </c>
      <c r="D30" s="72">
        <v>107</v>
      </c>
      <c r="G30" s="37"/>
    </row>
    <row r="31" spans="1:24" ht="30.75" customHeight="1" x14ac:dyDescent="0.3">
      <c r="A31" s="50" t="s">
        <v>76</v>
      </c>
      <c r="B31" s="73">
        <v>-2</v>
      </c>
      <c r="C31" s="73">
        <v>-2</v>
      </c>
      <c r="D31" s="74">
        <v>183</v>
      </c>
    </row>
    <row r="32" spans="1:24" ht="28.8" x14ac:dyDescent="0.3">
      <c r="A32" s="55" t="s">
        <v>77</v>
      </c>
      <c r="B32" s="71">
        <v>-5</v>
      </c>
      <c r="C32" s="71">
        <v>-5</v>
      </c>
      <c r="D32" s="72">
        <v>291</v>
      </c>
      <c r="H32" s="37"/>
    </row>
    <row r="33" spans="1:10" x14ac:dyDescent="0.3">
      <c r="A33" s="57" t="s">
        <v>78</v>
      </c>
      <c r="B33" s="77">
        <v>-10</v>
      </c>
      <c r="C33" s="77">
        <v>-10</v>
      </c>
      <c r="D33" s="78">
        <v>518</v>
      </c>
      <c r="J33" s="37"/>
    </row>
    <row r="34" spans="1:10" x14ac:dyDescent="0.3">
      <c r="A34" s="58" t="s">
        <v>79</v>
      </c>
      <c r="B34" s="79">
        <f>SUM(B26:B33)</f>
        <v>-14</v>
      </c>
      <c r="C34" s="150">
        <f t="shared" ref="C34:D34" si="2">SUM(C26:C33)</f>
        <v>-14</v>
      </c>
      <c r="D34" s="80">
        <f t="shared" si="2"/>
        <v>1666</v>
      </c>
      <c r="J34" s="37"/>
    </row>
    <row r="35" spans="1:10" x14ac:dyDescent="0.3">
      <c r="A35" s="83" t="s">
        <v>64</v>
      </c>
      <c r="B35" s="65"/>
      <c r="C35" s="65"/>
      <c r="D35" s="65"/>
    </row>
    <row r="36" spans="1:10" x14ac:dyDescent="0.3">
      <c r="A36" s="83" t="s">
        <v>65</v>
      </c>
      <c r="B36" s="65"/>
      <c r="C36" s="65"/>
      <c r="D36" s="65"/>
    </row>
  </sheetData>
  <mergeCells count="3">
    <mergeCell ref="A3:E3"/>
    <mergeCell ref="A15:E15"/>
    <mergeCell ref="A24:D24"/>
  </mergeCells>
  <pageMargins left="0.511811024" right="0.511811024" top="0.78740157499999996" bottom="0.78740157499999996" header="0.31496062000000002" footer="0.31496062000000002"/>
  <headerFooter>
    <oddHeader>&amp;L&amp;"Calibri"&amp;10&amp;K0000FF Classificação: RESTRITA&amp;1#_x000D_</oddHeader>
  </headerFooter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C843E2-D446-4243-851F-41F1D28F2093}">
  <sheetPr codeName="Planilha19"/>
  <dimension ref="A1:X36"/>
  <sheetViews>
    <sheetView topLeftCell="B1" workbookViewId="0">
      <selection activeCell="G17" sqref="G17"/>
    </sheetView>
  </sheetViews>
  <sheetFormatPr defaultRowHeight="14.4" x14ac:dyDescent="0.3"/>
  <cols>
    <col min="1" max="1" width="55.5546875" customWidth="1"/>
    <col min="2" max="5" width="9.6640625" style="60" customWidth="1"/>
    <col min="7" max="7" width="8" bestFit="1" customWidth="1"/>
    <col min="8" max="8" width="5.5546875" bestFit="1" customWidth="1"/>
    <col min="9" max="9" width="4" bestFit="1" customWidth="1"/>
    <col min="10" max="10" width="36" bestFit="1" customWidth="1"/>
    <col min="11" max="17" width="4" bestFit="1" customWidth="1"/>
    <col min="18" max="18" width="4.5546875" bestFit="1" customWidth="1"/>
    <col min="19" max="20" width="4" bestFit="1" customWidth="1"/>
  </cols>
  <sheetData>
    <row r="1" spans="1:13" x14ac:dyDescent="0.3">
      <c r="A1" t="s">
        <v>88</v>
      </c>
      <c r="B1" s="59">
        <v>46023</v>
      </c>
      <c r="F1" s="25" t="s">
        <v>90</v>
      </c>
      <c r="G1" s="41">
        <f>+G16-D10</f>
        <v>0</v>
      </c>
    </row>
    <row r="3" spans="1:13" x14ac:dyDescent="0.3">
      <c r="A3" s="172" t="str">
        <f>"Movimentação do emprego formal em " &amp; A1 &amp; TEXT(B1," - mmmm/aaaa")</f>
        <v>Movimentação do emprego formal em Mogi-Guaçu - janeiro/2026</v>
      </c>
      <c r="B3" s="173"/>
      <c r="C3" s="173"/>
      <c r="D3" s="173"/>
      <c r="E3" s="175"/>
      <c r="G3" t="str">
        <f>"Saldo de emprego celetista em " &amp; A1</f>
        <v>Saldo de emprego celetista em Mogi-Guaçu</v>
      </c>
    </row>
    <row r="4" spans="1:13" x14ac:dyDescent="0.3">
      <c r="A4" s="85" t="s">
        <v>58</v>
      </c>
      <c r="B4" s="61" t="s">
        <v>1</v>
      </c>
      <c r="C4" s="61" t="s">
        <v>2</v>
      </c>
      <c r="D4" s="61" t="s">
        <v>7</v>
      </c>
      <c r="E4" s="70" t="s">
        <v>4</v>
      </c>
      <c r="F4" s="19">
        <v>45658</v>
      </c>
      <c r="G4" s="37">
        <v>522</v>
      </c>
    </row>
    <row r="5" spans="1:13" x14ac:dyDescent="0.3">
      <c r="A5" s="86" t="s">
        <v>59</v>
      </c>
      <c r="B5" s="62">
        <v>179</v>
      </c>
      <c r="C5" s="62">
        <v>341</v>
      </c>
      <c r="D5" s="148">
        <v>-162</v>
      </c>
      <c r="E5" s="62">
        <v>4607</v>
      </c>
      <c r="F5" s="19">
        <v>45689</v>
      </c>
      <c r="G5" s="37">
        <v>798</v>
      </c>
      <c r="H5" s="37"/>
      <c r="I5" s="37"/>
      <c r="K5" s="37"/>
      <c r="M5" s="38"/>
    </row>
    <row r="6" spans="1:13" x14ac:dyDescent="0.3">
      <c r="A6" s="87" t="s">
        <v>60</v>
      </c>
      <c r="B6" s="63">
        <v>619</v>
      </c>
      <c r="C6" s="63">
        <v>364</v>
      </c>
      <c r="D6" s="151">
        <v>255</v>
      </c>
      <c r="E6" s="63">
        <v>15307</v>
      </c>
      <c r="F6" s="19">
        <v>45717</v>
      </c>
      <c r="G6" s="43">
        <v>363</v>
      </c>
      <c r="H6" s="37"/>
      <c r="I6" s="37"/>
      <c r="J6" s="37"/>
      <c r="K6" s="37"/>
      <c r="L6" s="37"/>
      <c r="M6" s="38"/>
    </row>
    <row r="7" spans="1:13" x14ac:dyDescent="0.3">
      <c r="A7" s="88" t="s">
        <v>61</v>
      </c>
      <c r="B7" s="64">
        <v>111</v>
      </c>
      <c r="C7" s="64">
        <v>79</v>
      </c>
      <c r="D7" s="152">
        <v>32</v>
      </c>
      <c r="E7" s="64">
        <v>1727</v>
      </c>
      <c r="F7" s="19">
        <v>45748</v>
      </c>
      <c r="G7" s="43">
        <v>770</v>
      </c>
      <c r="H7" s="37"/>
      <c r="I7" s="37"/>
      <c r="K7" s="37"/>
      <c r="L7" s="37"/>
      <c r="M7" s="38"/>
    </row>
    <row r="8" spans="1:13" x14ac:dyDescent="0.3">
      <c r="A8" s="87" t="s">
        <v>62</v>
      </c>
      <c r="B8" s="63">
        <v>500</v>
      </c>
      <c r="C8" s="63">
        <v>516</v>
      </c>
      <c r="D8" s="153">
        <v>-16</v>
      </c>
      <c r="E8" s="63">
        <v>9738</v>
      </c>
      <c r="F8" s="19">
        <v>45778</v>
      </c>
      <c r="G8" s="43">
        <v>486</v>
      </c>
      <c r="H8" s="37"/>
      <c r="I8" s="37"/>
      <c r="J8" s="37"/>
      <c r="K8" s="37"/>
      <c r="L8" s="37"/>
      <c r="M8" s="38"/>
    </row>
    <row r="9" spans="1:13" x14ac:dyDescent="0.3">
      <c r="A9" s="88" t="s">
        <v>63</v>
      </c>
      <c r="B9" s="64">
        <v>704</v>
      </c>
      <c r="C9" s="64">
        <v>844</v>
      </c>
      <c r="D9" s="148">
        <v>-140</v>
      </c>
      <c r="E9" s="64">
        <v>18135</v>
      </c>
      <c r="F9" s="19">
        <v>45809</v>
      </c>
      <c r="G9" s="43">
        <v>157</v>
      </c>
      <c r="I9" s="37"/>
      <c r="J9" s="37"/>
      <c r="L9" s="37"/>
      <c r="M9" s="38"/>
    </row>
    <row r="10" spans="1:13" x14ac:dyDescent="0.3">
      <c r="A10" s="89" t="s">
        <v>0</v>
      </c>
      <c r="B10" s="90">
        <f>SUM(B5:B9)</f>
        <v>2113</v>
      </c>
      <c r="C10" s="90">
        <f t="shared" ref="C10:D10" si="0">SUM(C5:C9)</f>
        <v>2144</v>
      </c>
      <c r="D10" s="153">
        <f t="shared" si="0"/>
        <v>-31</v>
      </c>
      <c r="E10" s="91">
        <f>SUM(E5:E9)</f>
        <v>49514</v>
      </c>
      <c r="F10" s="19">
        <v>45839</v>
      </c>
      <c r="G10" s="43">
        <v>-51</v>
      </c>
    </row>
    <row r="11" spans="1:13" x14ac:dyDescent="0.3">
      <c r="A11" s="83" t="s">
        <v>64</v>
      </c>
      <c r="B11" s="65"/>
      <c r="C11" s="65"/>
      <c r="D11" s="65"/>
      <c r="E11" s="65"/>
      <c r="F11" s="19">
        <v>45870</v>
      </c>
      <c r="G11" s="43">
        <v>-90</v>
      </c>
    </row>
    <row r="12" spans="1:13" x14ac:dyDescent="0.3">
      <c r="A12" s="83" t="s">
        <v>65</v>
      </c>
      <c r="B12" s="65"/>
      <c r="C12" s="65"/>
      <c r="D12" s="65"/>
      <c r="E12" s="65"/>
      <c r="F12" s="19">
        <v>45901</v>
      </c>
      <c r="G12" s="43">
        <v>252</v>
      </c>
    </row>
    <row r="13" spans="1:13" x14ac:dyDescent="0.3">
      <c r="F13" s="19">
        <v>45931</v>
      </c>
      <c r="G13" s="43">
        <v>26</v>
      </c>
    </row>
    <row r="14" spans="1:13" x14ac:dyDescent="0.3">
      <c r="F14" s="19">
        <v>45962</v>
      </c>
      <c r="G14" s="43">
        <v>267</v>
      </c>
    </row>
    <row r="15" spans="1:13" x14ac:dyDescent="0.3">
      <c r="A15" s="170" t="str">
        <f>"Saldo e estoque do emprego celetista em " &amp; A1</f>
        <v>Saldo e estoque do emprego celetista em Mogi-Guaçu</v>
      </c>
      <c r="B15" s="170"/>
      <c r="C15" s="170"/>
      <c r="D15" s="170"/>
      <c r="E15" s="170"/>
      <c r="F15" s="19">
        <v>45992</v>
      </c>
      <c r="G15" s="43">
        <v>-983</v>
      </c>
    </row>
    <row r="16" spans="1:13" x14ac:dyDescent="0.3">
      <c r="A16" s="35" t="s">
        <v>58</v>
      </c>
      <c r="B16" s="61" t="s">
        <v>1</v>
      </c>
      <c r="C16" s="61" t="s">
        <v>2</v>
      </c>
      <c r="D16" s="61" t="s">
        <v>7</v>
      </c>
      <c r="E16" s="61" t="s">
        <v>4</v>
      </c>
      <c r="F16" s="19">
        <v>46023</v>
      </c>
      <c r="G16" s="43">
        <v>-31</v>
      </c>
    </row>
    <row r="17" spans="1:24" x14ac:dyDescent="0.3">
      <c r="A17" s="51" t="s">
        <v>66</v>
      </c>
      <c r="B17" s="66">
        <v>44</v>
      </c>
      <c r="C17" s="66">
        <v>48</v>
      </c>
      <c r="D17" s="148">
        <v>-4</v>
      </c>
      <c r="E17" s="66">
        <v>1103</v>
      </c>
    </row>
    <row r="18" spans="1:24" ht="28.8" x14ac:dyDescent="0.3">
      <c r="A18" s="52" t="s">
        <v>67</v>
      </c>
      <c r="B18" s="67">
        <v>79</v>
      </c>
      <c r="C18" s="67">
        <v>80</v>
      </c>
      <c r="D18" s="151">
        <v>-1</v>
      </c>
      <c r="E18" s="67">
        <v>1590</v>
      </c>
      <c r="L18" s="37"/>
    </row>
    <row r="19" spans="1:24" x14ac:dyDescent="0.3">
      <c r="A19" s="53" t="s">
        <v>43</v>
      </c>
      <c r="B19" s="68">
        <v>377</v>
      </c>
      <c r="C19" s="68">
        <v>388</v>
      </c>
      <c r="D19" s="152">
        <v>-11</v>
      </c>
      <c r="E19" s="68">
        <v>7045</v>
      </c>
      <c r="X19" s="37"/>
    </row>
    <row r="20" spans="1:24" x14ac:dyDescent="0.3">
      <c r="A20" s="54" t="s">
        <v>68</v>
      </c>
      <c r="B20" s="81">
        <f>SUM(B17:B19)</f>
        <v>500</v>
      </c>
      <c r="C20" s="81">
        <f t="shared" ref="C20:E20" si="1">SUM(C17:C19)</f>
        <v>516</v>
      </c>
      <c r="D20" s="154">
        <f t="shared" si="1"/>
        <v>-16</v>
      </c>
      <c r="E20" s="81">
        <f t="shared" si="1"/>
        <v>9738</v>
      </c>
    </row>
    <row r="21" spans="1:24" x14ac:dyDescent="0.3">
      <c r="A21" s="83" t="s">
        <v>64</v>
      </c>
      <c r="B21" s="65"/>
      <c r="C21" s="65"/>
      <c r="D21" s="65"/>
      <c r="E21" s="65"/>
    </row>
    <row r="22" spans="1:24" x14ac:dyDescent="0.3">
      <c r="A22" s="83" t="s">
        <v>65</v>
      </c>
      <c r="B22" s="65"/>
      <c r="C22" s="65"/>
      <c r="D22" s="65"/>
      <c r="E22" s="65"/>
    </row>
    <row r="23" spans="1:24" x14ac:dyDescent="0.3">
      <c r="J23" s="37"/>
    </row>
    <row r="24" spans="1:24" x14ac:dyDescent="0.3">
      <c r="A24" s="178" t="str">
        <f>"Saldo e estoque de empregos celetistas no comércio varejista de " &amp; A1</f>
        <v>Saldo e estoque de empregos celetistas no comércio varejista de Mogi-Guaçu</v>
      </c>
      <c r="B24" s="179"/>
      <c r="C24" s="179"/>
      <c r="D24" s="180"/>
      <c r="J24" s="37"/>
    </row>
    <row r="25" spans="1:24" x14ac:dyDescent="0.3">
      <c r="A25" s="39" t="s">
        <v>69</v>
      </c>
      <c r="B25" s="84">
        <f>B1</f>
        <v>46023</v>
      </c>
      <c r="C25" s="61" t="s">
        <v>70</v>
      </c>
      <c r="D25" s="70" t="s">
        <v>4</v>
      </c>
    </row>
    <row r="26" spans="1:24" x14ac:dyDescent="0.3">
      <c r="A26" s="55" t="s">
        <v>71</v>
      </c>
      <c r="B26" s="71">
        <v>9</v>
      </c>
      <c r="C26" s="71">
        <v>9</v>
      </c>
      <c r="D26" s="72">
        <v>262</v>
      </c>
    </row>
    <row r="27" spans="1:24" x14ac:dyDescent="0.3">
      <c r="A27" s="50" t="s">
        <v>72</v>
      </c>
      <c r="B27" s="73">
        <v>0</v>
      </c>
      <c r="C27" s="73">
        <v>0</v>
      </c>
      <c r="D27" s="74">
        <v>268</v>
      </c>
    </row>
    <row r="28" spans="1:24" x14ac:dyDescent="0.3">
      <c r="A28" s="56" t="s">
        <v>73</v>
      </c>
      <c r="B28" s="75">
        <v>-14</v>
      </c>
      <c r="C28" s="75">
        <v>-14</v>
      </c>
      <c r="D28" s="76">
        <v>745</v>
      </c>
    </row>
    <row r="29" spans="1:24" x14ac:dyDescent="0.3">
      <c r="A29" s="57" t="s">
        <v>74</v>
      </c>
      <c r="B29" s="77">
        <v>6</v>
      </c>
      <c r="C29" s="77">
        <v>6</v>
      </c>
      <c r="D29" s="78">
        <v>1055</v>
      </c>
    </row>
    <row r="30" spans="1:24" x14ac:dyDescent="0.3">
      <c r="A30" s="55" t="s">
        <v>75</v>
      </c>
      <c r="B30" s="71">
        <v>-2</v>
      </c>
      <c r="C30" s="71">
        <v>-2</v>
      </c>
      <c r="D30" s="72">
        <v>379</v>
      </c>
      <c r="G30" s="37"/>
    </row>
    <row r="31" spans="1:24" ht="30.75" customHeight="1" x14ac:dyDescent="0.3">
      <c r="A31" s="50" t="s">
        <v>76</v>
      </c>
      <c r="B31" s="73">
        <v>-7</v>
      </c>
      <c r="C31" s="73">
        <v>-7</v>
      </c>
      <c r="D31" s="74">
        <v>632</v>
      </c>
    </row>
    <row r="32" spans="1:24" ht="28.8" x14ac:dyDescent="0.3">
      <c r="A32" s="55" t="s">
        <v>77</v>
      </c>
      <c r="B32" s="71">
        <v>-33</v>
      </c>
      <c r="C32" s="71">
        <v>-33</v>
      </c>
      <c r="D32" s="72">
        <v>1268</v>
      </c>
      <c r="H32" s="37"/>
    </row>
    <row r="33" spans="1:10" x14ac:dyDescent="0.3">
      <c r="A33" s="57" t="s">
        <v>78</v>
      </c>
      <c r="B33" s="77">
        <v>30</v>
      </c>
      <c r="C33" s="77">
        <v>30</v>
      </c>
      <c r="D33" s="78">
        <v>2436</v>
      </c>
      <c r="J33" s="37"/>
    </row>
    <row r="34" spans="1:10" x14ac:dyDescent="0.3">
      <c r="A34" s="58" t="s">
        <v>79</v>
      </c>
      <c r="B34" s="80">
        <f t="shared" ref="B34:C34" si="2">SUM(B26:B33)</f>
        <v>-11</v>
      </c>
      <c r="C34" s="150">
        <f t="shared" si="2"/>
        <v>-11</v>
      </c>
      <c r="D34" s="80">
        <f>SUM(D26:D33)</f>
        <v>7045</v>
      </c>
      <c r="J34" s="37"/>
    </row>
    <row r="35" spans="1:10" x14ac:dyDescent="0.3">
      <c r="A35" s="83" t="s">
        <v>64</v>
      </c>
      <c r="B35" s="65"/>
      <c r="C35" s="65"/>
      <c r="D35" s="65"/>
    </row>
    <row r="36" spans="1:10" x14ac:dyDescent="0.3">
      <c r="A36" s="83" t="s">
        <v>65</v>
      </c>
      <c r="B36" s="65"/>
      <c r="C36" s="65"/>
      <c r="D36" s="65"/>
    </row>
  </sheetData>
  <mergeCells count="3">
    <mergeCell ref="A3:E3"/>
    <mergeCell ref="A15:E15"/>
    <mergeCell ref="A24:D24"/>
  </mergeCells>
  <pageMargins left="0.511811024" right="0.511811024" top="0.78740157499999996" bottom="0.78740157499999996" header="0.31496062000000002" footer="0.31496062000000002"/>
  <headerFooter>
    <oddHeader>&amp;L&amp;"Calibri"&amp;10&amp;K0000FF Classificação: RESTRITA&amp;1#_x000D_</oddHead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Planilha2"/>
  <dimension ref="A1:V156"/>
  <sheetViews>
    <sheetView topLeftCell="A7" zoomScale="80" zoomScaleNormal="80" workbookViewId="0">
      <selection activeCell="A22" sqref="A22"/>
    </sheetView>
  </sheetViews>
  <sheetFormatPr defaultColWidth="9.33203125" defaultRowHeight="14.4" x14ac:dyDescent="0.3"/>
  <cols>
    <col min="1" max="1" width="18.5546875" style="1" bestFit="1" customWidth="1"/>
    <col min="2" max="2" width="11.77734375" style="2" customWidth="1"/>
    <col min="3" max="3" width="12.21875" style="2" customWidth="1"/>
    <col min="4" max="4" width="9.6640625" style="2" bestFit="1" customWidth="1"/>
    <col min="5" max="5" width="9.88671875" style="2" customWidth="1"/>
    <col min="6" max="6" width="9.33203125" style="3"/>
    <col min="7" max="7" width="32.5546875" style="3" customWidth="1"/>
    <col min="8" max="11" width="11.44140625" style="3" customWidth="1"/>
    <col min="12" max="16384" width="9.33203125" style="3"/>
  </cols>
  <sheetData>
    <row r="1" spans="1:22" x14ac:dyDescent="0.3">
      <c r="A1" s="32" t="s">
        <v>46</v>
      </c>
    </row>
    <row r="2" spans="1:22" ht="36.75" customHeight="1" x14ac:dyDescent="0.3">
      <c r="A2" s="161" t="s">
        <v>11</v>
      </c>
      <c r="B2" s="162"/>
      <c r="C2" s="162"/>
      <c r="D2" s="162"/>
      <c r="E2" s="163"/>
    </row>
    <row r="3" spans="1:22" s="4" customFormat="1" ht="67.5" customHeight="1" x14ac:dyDescent="0.3">
      <c r="A3" s="164" t="s">
        <v>3</v>
      </c>
      <c r="B3" s="164" t="s">
        <v>0</v>
      </c>
      <c r="C3" s="164"/>
      <c r="D3" s="164"/>
      <c r="E3" s="164"/>
    </row>
    <row r="4" spans="1:22" s="4" customFormat="1" x14ac:dyDescent="0.3">
      <c r="A4" s="164"/>
      <c r="B4" s="12" t="s">
        <v>1</v>
      </c>
      <c r="C4" s="12" t="s">
        <v>2</v>
      </c>
      <c r="D4" s="12" t="s">
        <v>7</v>
      </c>
      <c r="E4" s="7" t="s">
        <v>4</v>
      </c>
      <c r="G4" s="156" t="s">
        <v>45</v>
      </c>
      <c r="H4" s="156"/>
      <c r="I4" s="156"/>
      <c r="J4" s="156"/>
      <c r="K4" s="156"/>
    </row>
    <row r="5" spans="1:22" x14ac:dyDescent="0.3">
      <c r="A5" s="7">
        <v>2010</v>
      </c>
      <c r="B5" s="13">
        <v>467099</v>
      </c>
      <c r="C5" s="13">
        <v>-403110</v>
      </c>
      <c r="D5" s="13">
        <v>63989</v>
      </c>
      <c r="E5" s="13">
        <f t="shared" ref="E5:E13" si="0">E6-D6</f>
        <v>755745</v>
      </c>
      <c r="F5" s="8"/>
      <c r="G5" s="157">
        <v>46023</v>
      </c>
      <c r="H5" s="157"/>
      <c r="I5" s="157"/>
      <c r="J5" s="157"/>
      <c r="K5" s="157"/>
    </row>
    <row r="6" spans="1:22" x14ac:dyDescent="0.3">
      <c r="A6" s="7">
        <v>2011</v>
      </c>
      <c r="B6" s="13">
        <v>490933</v>
      </c>
      <c r="C6" s="13">
        <v>-452312</v>
      </c>
      <c r="D6" s="13">
        <v>38621</v>
      </c>
      <c r="E6" s="13">
        <f t="shared" si="0"/>
        <v>794366</v>
      </c>
      <c r="F6" s="8"/>
      <c r="G6" s="31" t="s">
        <v>39</v>
      </c>
      <c r="H6" s="20" t="s">
        <v>1</v>
      </c>
      <c r="I6" s="20" t="s">
        <v>2</v>
      </c>
      <c r="J6" s="20" t="s">
        <v>7</v>
      </c>
      <c r="K6" s="20" t="s">
        <v>40</v>
      </c>
      <c r="M6" s="3" t="s">
        <v>109</v>
      </c>
      <c r="N6" s="3" t="s">
        <v>58</v>
      </c>
      <c r="O6" s="3" t="s">
        <v>110</v>
      </c>
      <c r="P6" s="3" t="s">
        <v>111</v>
      </c>
      <c r="Q6" s="3" t="s">
        <v>1</v>
      </c>
      <c r="R6" s="3" t="s">
        <v>2</v>
      </c>
      <c r="S6" s="3" t="s">
        <v>7</v>
      </c>
      <c r="T6" s="3" t="s">
        <v>112</v>
      </c>
      <c r="U6" s="3" t="s">
        <v>113</v>
      </c>
      <c r="V6" s="3" t="s">
        <v>114</v>
      </c>
    </row>
    <row r="7" spans="1:22" x14ac:dyDescent="0.3">
      <c r="A7" s="7">
        <v>2012</v>
      </c>
      <c r="B7" s="13">
        <v>484037</v>
      </c>
      <c r="C7" s="13">
        <v>-450653</v>
      </c>
      <c r="D7" s="13">
        <v>33384</v>
      </c>
      <c r="E7" s="13">
        <f t="shared" si="0"/>
        <v>827750</v>
      </c>
      <c r="F7" s="8"/>
      <c r="G7" s="3" t="s">
        <v>41</v>
      </c>
      <c r="H7" s="34">
        <v>2839</v>
      </c>
      <c r="I7" s="34">
        <v>2935</v>
      </c>
      <c r="J7" s="34">
        <v>-96</v>
      </c>
      <c r="K7" s="34">
        <v>78842</v>
      </c>
      <c r="M7" s="3" t="s">
        <v>62</v>
      </c>
      <c r="N7" s="3" t="s">
        <v>115</v>
      </c>
      <c r="O7" s="3" t="s">
        <v>116</v>
      </c>
      <c r="P7" s="3" t="s">
        <v>66</v>
      </c>
      <c r="Q7" s="8">
        <v>2839</v>
      </c>
      <c r="R7" s="8">
        <v>2935</v>
      </c>
      <c r="S7" s="8">
        <v>-96</v>
      </c>
      <c r="T7" s="3">
        <v>22.5</v>
      </c>
      <c r="U7" s="8">
        <v>78842</v>
      </c>
      <c r="V7" s="11">
        <v>-1.1999999999999999E-3</v>
      </c>
    </row>
    <row r="8" spans="1:22" x14ac:dyDescent="0.3">
      <c r="A8" s="7">
        <v>2013</v>
      </c>
      <c r="B8" s="13">
        <v>491091</v>
      </c>
      <c r="C8" s="13">
        <v>-472359</v>
      </c>
      <c r="D8" s="13">
        <v>18732</v>
      </c>
      <c r="E8" s="13">
        <f t="shared" si="0"/>
        <v>846482</v>
      </c>
      <c r="F8" s="8"/>
      <c r="G8" s="3" t="s">
        <v>42</v>
      </c>
      <c r="H8" s="34">
        <v>7501</v>
      </c>
      <c r="I8" s="34">
        <v>7483</v>
      </c>
      <c r="J8" s="34">
        <v>18</v>
      </c>
      <c r="K8" s="34">
        <v>237333</v>
      </c>
      <c r="M8" s="3" t="s">
        <v>62</v>
      </c>
      <c r="N8" s="3" t="s">
        <v>115</v>
      </c>
      <c r="O8" s="3" t="s">
        <v>116</v>
      </c>
      <c r="P8" s="3" t="s">
        <v>67</v>
      </c>
      <c r="Q8" s="8">
        <v>7501</v>
      </c>
      <c r="R8" s="8">
        <v>7483</v>
      </c>
      <c r="S8" s="8">
        <v>18</v>
      </c>
      <c r="T8" s="3">
        <v>26.1</v>
      </c>
      <c r="U8" s="8">
        <v>237333</v>
      </c>
      <c r="V8" s="11">
        <v>1E-4</v>
      </c>
    </row>
    <row r="9" spans="1:22" x14ac:dyDescent="0.3">
      <c r="A9" s="7">
        <v>2014</v>
      </c>
      <c r="B9" s="13">
        <v>481423</v>
      </c>
      <c r="C9" s="13">
        <v>-470564</v>
      </c>
      <c r="D9" s="13">
        <v>10859</v>
      </c>
      <c r="E9" s="13">
        <f t="shared" si="0"/>
        <v>857341</v>
      </c>
      <c r="F9" s="8"/>
      <c r="G9" s="3" t="s">
        <v>43</v>
      </c>
      <c r="H9" s="34">
        <v>26633</v>
      </c>
      <c r="I9" s="34">
        <v>33114</v>
      </c>
      <c r="J9" s="34">
        <v>-6481</v>
      </c>
      <c r="K9" s="34">
        <v>604622</v>
      </c>
      <c r="M9" s="3" t="s">
        <v>62</v>
      </c>
      <c r="N9" s="3" t="s">
        <v>115</v>
      </c>
      <c r="O9" s="3" t="s">
        <v>116</v>
      </c>
      <c r="P9" s="3" t="s">
        <v>43</v>
      </c>
      <c r="Q9" s="8">
        <v>26633</v>
      </c>
      <c r="R9" s="8">
        <v>33114</v>
      </c>
      <c r="S9" s="8">
        <v>-6481</v>
      </c>
      <c r="T9" s="3">
        <v>16.3</v>
      </c>
      <c r="U9" s="8">
        <v>604622</v>
      </c>
      <c r="V9" s="11">
        <v>-1.06E-2</v>
      </c>
    </row>
    <row r="10" spans="1:22" x14ac:dyDescent="0.3">
      <c r="A10" s="7">
        <v>2015</v>
      </c>
      <c r="B10" s="13">
        <v>400250</v>
      </c>
      <c r="C10" s="13">
        <v>-427400</v>
      </c>
      <c r="D10" s="13">
        <v>-27150</v>
      </c>
      <c r="E10" s="13">
        <f t="shared" si="0"/>
        <v>830191</v>
      </c>
      <c r="F10" s="8"/>
      <c r="G10" s="22" t="s">
        <v>0</v>
      </c>
      <c r="H10" s="33">
        <f>SUM(H7:H9)</f>
        <v>36973</v>
      </c>
      <c r="I10" s="33">
        <f>SUM(I7:I9)</f>
        <v>43532</v>
      </c>
      <c r="J10" s="33">
        <f>SUM(J7:J9)</f>
        <v>-6559</v>
      </c>
      <c r="K10" s="33">
        <f>SUM(K7:K9)</f>
        <v>920797</v>
      </c>
      <c r="Q10" s="8">
        <f t="shared" ref="Q10:T10" si="1">SUM(Q7:Q9)</f>
        <v>36973</v>
      </c>
      <c r="R10" s="8">
        <f t="shared" si="1"/>
        <v>43532</v>
      </c>
      <c r="S10" s="8">
        <f t="shared" si="1"/>
        <v>-6559</v>
      </c>
      <c r="T10" s="8">
        <f t="shared" si="1"/>
        <v>64.900000000000006</v>
      </c>
      <c r="U10" s="8">
        <f>SUM(U7:U9)</f>
        <v>920797</v>
      </c>
    </row>
    <row r="11" spans="1:22" x14ac:dyDescent="0.3">
      <c r="A11" s="7">
        <v>2016</v>
      </c>
      <c r="B11" s="13">
        <v>342016</v>
      </c>
      <c r="C11" s="13">
        <v>-356498</v>
      </c>
      <c r="D11" s="13">
        <v>-14482</v>
      </c>
      <c r="E11" s="13">
        <f t="shared" si="0"/>
        <v>815709</v>
      </c>
      <c r="F11" s="8"/>
    </row>
    <row r="12" spans="1:22" x14ac:dyDescent="0.3">
      <c r="A12" s="7">
        <v>2017</v>
      </c>
      <c r="B12" s="13">
        <v>344981</v>
      </c>
      <c r="C12" s="13">
        <v>-344389</v>
      </c>
      <c r="D12" s="13">
        <v>592</v>
      </c>
      <c r="E12" s="13">
        <f t="shared" si="0"/>
        <v>816301</v>
      </c>
      <c r="F12" s="8"/>
    </row>
    <row r="13" spans="1:22" x14ac:dyDescent="0.3">
      <c r="A13" s="7">
        <v>2018</v>
      </c>
      <c r="B13" s="13">
        <v>361317</v>
      </c>
      <c r="C13" s="13">
        <v>-353133</v>
      </c>
      <c r="D13" s="13">
        <v>8184</v>
      </c>
      <c r="E13" s="13">
        <f t="shared" si="0"/>
        <v>824485</v>
      </c>
      <c r="F13" s="8"/>
      <c r="G13" s="156" t="s">
        <v>45</v>
      </c>
      <c r="H13" s="156"/>
      <c r="I13" s="156"/>
      <c r="J13" s="156"/>
      <c r="K13" s="156"/>
      <c r="M13" s="3" t="s">
        <v>109</v>
      </c>
      <c r="N13" s="3" t="s">
        <v>58</v>
      </c>
      <c r="O13" s="3" t="s">
        <v>110</v>
      </c>
      <c r="P13" s="3" t="s">
        <v>111</v>
      </c>
      <c r="Q13" s="3" t="s">
        <v>1</v>
      </c>
      <c r="R13" s="3" t="s">
        <v>2</v>
      </c>
      <c r="S13" s="3" t="s">
        <v>7</v>
      </c>
      <c r="T13" s="3" t="s">
        <v>112</v>
      </c>
      <c r="U13" s="3" t="s">
        <v>113</v>
      </c>
      <c r="V13" s="3" t="s">
        <v>114</v>
      </c>
    </row>
    <row r="14" spans="1:22" x14ac:dyDescent="0.3">
      <c r="A14" s="7">
        <v>2019</v>
      </c>
      <c r="B14" s="13">
        <v>364071</v>
      </c>
      <c r="C14" s="13">
        <v>-355999</v>
      </c>
      <c r="D14" s="13">
        <v>8072</v>
      </c>
      <c r="E14" s="13">
        <f>E15-D15</f>
        <v>832557</v>
      </c>
      <c r="F14" s="8"/>
      <c r="G14" s="157" t="s">
        <v>44</v>
      </c>
      <c r="H14" s="157"/>
      <c r="I14" s="157"/>
      <c r="J14" s="157"/>
      <c r="K14" s="157"/>
      <c r="M14" s="11" t="s">
        <v>62</v>
      </c>
      <c r="N14" s="3" t="s">
        <v>115</v>
      </c>
      <c r="O14" s="3" t="s">
        <v>116</v>
      </c>
      <c r="P14" s="8" t="s">
        <v>66</v>
      </c>
      <c r="Q14" s="8">
        <v>38174</v>
      </c>
      <c r="R14" s="8">
        <v>35588</v>
      </c>
      <c r="S14" s="8">
        <v>2586</v>
      </c>
      <c r="T14" s="8">
        <v>22.1</v>
      </c>
      <c r="U14" s="11">
        <v>78936</v>
      </c>
      <c r="V14" s="11">
        <v>3.39E-2</v>
      </c>
    </row>
    <row r="15" spans="1:22" x14ac:dyDescent="0.3">
      <c r="A15" s="7">
        <v>2020</v>
      </c>
      <c r="B15" s="13">
        <v>285174</v>
      </c>
      <c r="C15" s="13">
        <v>321243</v>
      </c>
      <c r="D15" s="13">
        <v>-36069</v>
      </c>
      <c r="E15" s="13">
        <v>796488</v>
      </c>
      <c r="G15" s="31" t="s">
        <v>39</v>
      </c>
      <c r="H15" s="20" t="s">
        <v>1</v>
      </c>
      <c r="I15" s="20" t="s">
        <v>2</v>
      </c>
      <c r="J15" s="20" t="s">
        <v>7</v>
      </c>
      <c r="K15" s="20" t="s">
        <v>40</v>
      </c>
      <c r="M15" s="11" t="s">
        <v>62</v>
      </c>
      <c r="N15" s="3" t="s">
        <v>115</v>
      </c>
      <c r="O15" s="3" t="s">
        <v>116</v>
      </c>
      <c r="P15" s="3" t="s">
        <v>67</v>
      </c>
      <c r="Q15" s="8">
        <v>96943</v>
      </c>
      <c r="R15" s="8">
        <v>92876</v>
      </c>
      <c r="S15" s="8">
        <v>4067</v>
      </c>
      <c r="T15" s="3">
        <v>25.3</v>
      </c>
      <c r="U15" s="8">
        <v>237301</v>
      </c>
      <c r="V15" s="11">
        <v>1.7399999999999999E-2</v>
      </c>
    </row>
    <row r="16" spans="1:22" x14ac:dyDescent="0.3">
      <c r="A16" s="7">
        <v>2021</v>
      </c>
      <c r="B16" s="13">
        <v>379094</v>
      </c>
      <c r="C16" s="13">
        <v>330019</v>
      </c>
      <c r="D16" s="13">
        <v>49075</v>
      </c>
      <c r="E16" s="13">
        <v>845563</v>
      </c>
      <c r="F16" s="8"/>
      <c r="G16" s="3" t="s">
        <v>41</v>
      </c>
      <c r="H16" s="34">
        <v>2839</v>
      </c>
      <c r="I16" s="34">
        <v>2935</v>
      </c>
      <c r="J16" s="34">
        <v>-96</v>
      </c>
      <c r="K16" s="34">
        <v>78842</v>
      </c>
      <c r="L16" s="8"/>
      <c r="M16" s="11" t="s">
        <v>62</v>
      </c>
      <c r="N16" s="3" t="s">
        <v>115</v>
      </c>
      <c r="O16" s="3" t="s">
        <v>116</v>
      </c>
      <c r="P16" s="3" t="s">
        <v>43</v>
      </c>
      <c r="Q16" s="8">
        <v>372143</v>
      </c>
      <c r="R16" s="8">
        <v>362952</v>
      </c>
      <c r="S16" s="8">
        <v>9191</v>
      </c>
      <c r="T16" s="3">
        <v>17.600000000000001</v>
      </c>
      <c r="U16" s="8">
        <v>611167</v>
      </c>
      <c r="V16" s="11">
        <v>1.5299999999999999E-2</v>
      </c>
    </row>
    <row r="17" spans="1:13" x14ac:dyDescent="0.3">
      <c r="A17" s="7">
        <v>2022</v>
      </c>
      <c r="B17" s="13">
        <v>420530</v>
      </c>
      <c r="C17" s="13">
        <v>389767</v>
      </c>
      <c r="D17" s="13">
        <v>30763</v>
      </c>
      <c r="E17" s="13">
        <v>876326</v>
      </c>
      <c r="G17" s="3" t="s">
        <v>42</v>
      </c>
      <c r="H17" s="34">
        <v>7501</v>
      </c>
      <c r="I17" s="34">
        <v>7483</v>
      </c>
      <c r="J17" s="34">
        <v>18</v>
      </c>
      <c r="K17" s="34">
        <v>237333</v>
      </c>
      <c r="L17" s="8"/>
      <c r="M17" s="11"/>
    </row>
    <row r="18" spans="1:13" x14ac:dyDescent="0.3">
      <c r="A18" s="7">
        <v>2023</v>
      </c>
      <c r="B18" s="13">
        <v>427580</v>
      </c>
      <c r="C18" s="13">
        <v>410780</v>
      </c>
      <c r="D18" s="13">
        <v>16800</v>
      </c>
      <c r="E18" s="13">
        <v>893126</v>
      </c>
      <c r="G18" s="3" t="s">
        <v>43</v>
      </c>
      <c r="H18" s="34">
        <v>26633</v>
      </c>
      <c r="I18" s="34">
        <v>33114</v>
      </c>
      <c r="J18" s="34">
        <v>-6481</v>
      </c>
      <c r="K18" s="34">
        <v>604622</v>
      </c>
    </row>
    <row r="19" spans="1:13" x14ac:dyDescent="0.3">
      <c r="A19" s="7">
        <v>2024</v>
      </c>
      <c r="B19" s="13">
        <v>479365</v>
      </c>
      <c r="C19" s="13">
        <v>460856</v>
      </c>
      <c r="D19" s="13">
        <v>18509</v>
      </c>
      <c r="E19" s="13">
        <v>911635</v>
      </c>
      <c r="G19" s="22" t="s">
        <v>0</v>
      </c>
      <c r="H19" s="33">
        <f>SUM(H16:H18)</f>
        <v>36973</v>
      </c>
      <c r="I19" s="33">
        <f t="shared" ref="I19:J19" si="2">SUM(I16:I18)</f>
        <v>43532</v>
      </c>
      <c r="J19" s="33">
        <f t="shared" si="2"/>
        <v>-6559</v>
      </c>
      <c r="K19" s="33">
        <f>SUM(K16:K18)</f>
        <v>920797</v>
      </c>
    </row>
    <row r="20" spans="1:13" x14ac:dyDescent="0.3">
      <c r="A20" s="7">
        <v>2025</v>
      </c>
      <c r="B20" s="13">
        <v>507260</v>
      </c>
      <c r="C20" s="13">
        <v>491416</v>
      </c>
      <c r="D20" s="13">
        <v>15844</v>
      </c>
      <c r="E20" s="13">
        <v>927404</v>
      </c>
    </row>
    <row r="21" spans="1:13" ht="14.25" customHeight="1" x14ac:dyDescent="0.3">
      <c r="A21" s="7">
        <v>2026</v>
      </c>
      <c r="B21" s="13">
        <v>36973</v>
      </c>
      <c r="C21" s="13">
        <v>43532</v>
      </c>
      <c r="D21" s="13">
        <v>-6559</v>
      </c>
      <c r="E21" s="13">
        <v>920797</v>
      </c>
    </row>
    <row r="22" spans="1:13" ht="14.25" customHeight="1" x14ac:dyDescent="0.3">
      <c r="J22" s="18"/>
    </row>
    <row r="23" spans="1:13" ht="14.25" customHeight="1" x14ac:dyDescent="0.3">
      <c r="A23" t="s">
        <v>145</v>
      </c>
      <c r="B23" t="s">
        <v>1</v>
      </c>
      <c r="C23" t="s">
        <v>2</v>
      </c>
      <c r="D23" t="s">
        <v>7</v>
      </c>
      <c r="E23" t="s">
        <v>4</v>
      </c>
      <c r="J23" s="8"/>
    </row>
    <row r="24" spans="1:13" ht="14.25" customHeight="1" x14ac:dyDescent="0.3">
      <c r="A24" s="135">
        <v>45292</v>
      </c>
      <c r="B24" s="136">
        <v>33432</v>
      </c>
      <c r="C24" s="136">
        <v>38870</v>
      </c>
      <c r="D24" s="136">
        <v>-5438</v>
      </c>
      <c r="E24" s="136">
        <v>887688</v>
      </c>
      <c r="J24" s="8"/>
    </row>
    <row r="25" spans="1:13" ht="14.25" customHeight="1" x14ac:dyDescent="0.3">
      <c r="A25" s="135">
        <v>45323</v>
      </c>
      <c r="B25" s="136">
        <v>40319</v>
      </c>
      <c r="C25" s="136">
        <v>36777</v>
      </c>
      <c r="D25" s="136">
        <v>3542</v>
      </c>
      <c r="E25" s="136">
        <v>891230</v>
      </c>
      <c r="J25" s="8"/>
    </row>
    <row r="26" spans="1:13" ht="14.25" customHeight="1" x14ac:dyDescent="0.3">
      <c r="A26" s="135">
        <v>45352</v>
      </c>
      <c r="B26" s="136">
        <v>42259</v>
      </c>
      <c r="C26" s="136">
        <v>38963</v>
      </c>
      <c r="D26" s="136">
        <v>3296</v>
      </c>
      <c r="E26" s="136">
        <v>894526</v>
      </c>
      <c r="J26" s="8"/>
    </row>
    <row r="27" spans="1:13" ht="14.25" customHeight="1" x14ac:dyDescent="0.3">
      <c r="A27" s="135">
        <v>45383</v>
      </c>
      <c r="B27" s="136">
        <v>42182</v>
      </c>
      <c r="C27" s="136">
        <v>39853</v>
      </c>
      <c r="D27" s="136">
        <v>2329</v>
      </c>
      <c r="E27" s="136">
        <v>896855</v>
      </c>
      <c r="J27" s="8"/>
    </row>
    <row r="28" spans="1:13" ht="14.25" customHeight="1" x14ac:dyDescent="0.3">
      <c r="A28" s="135">
        <v>45413</v>
      </c>
      <c r="B28" s="136">
        <v>40015</v>
      </c>
      <c r="C28" s="136">
        <v>39740</v>
      </c>
      <c r="D28" s="136">
        <v>275</v>
      </c>
      <c r="E28" s="136">
        <v>897130</v>
      </c>
      <c r="J28" s="8"/>
    </row>
    <row r="29" spans="1:13" ht="14.25" customHeight="1" x14ac:dyDescent="0.3">
      <c r="A29" s="135">
        <v>45444</v>
      </c>
      <c r="B29" s="136">
        <v>39977</v>
      </c>
      <c r="C29" s="136">
        <v>37562</v>
      </c>
      <c r="D29" s="136">
        <v>2415</v>
      </c>
      <c r="E29" s="136">
        <v>899545</v>
      </c>
      <c r="J29" s="8"/>
    </row>
    <row r="30" spans="1:13" ht="14.25" customHeight="1" x14ac:dyDescent="0.3">
      <c r="A30" s="135">
        <v>45474</v>
      </c>
      <c r="B30" s="136">
        <v>40475</v>
      </c>
      <c r="C30" s="136">
        <v>36282</v>
      </c>
      <c r="D30" s="136">
        <v>4193</v>
      </c>
      <c r="E30" s="136">
        <v>903738</v>
      </c>
      <c r="J30" s="8"/>
    </row>
    <row r="31" spans="1:13" x14ac:dyDescent="0.3">
      <c r="A31" s="135">
        <v>45505</v>
      </c>
      <c r="B31" s="136">
        <v>41686</v>
      </c>
      <c r="C31" s="136">
        <v>37473</v>
      </c>
      <c r="D31" s="136">
        <v>4213</v>
      </c>
      <c r="E31" s="136">
        <v>907951</v>
      </c>
      <c r="J31" s="8"/>
    </row>
    <row r="32" spans="1:13" x14ac:dyDescent="0.3">
      <c r="A32" s="135">
        <v>45536</v>
      </c>
      <c r="B32" s="136">
        <v>42180</v>
      </c>
      <c r="C32" s="136">
        <v>39347</v>
      </c>
      <c r="D32" s="136">
        <v>2833</v>
      </c>
      <c r="E32" s="136">
        <v>910784</v>
      </c>
      <c r="J32" s="8"/>
    </row>
    <row r="33" spans="1:10" x14ac:dyDescent="0.3">
      <c r="A33" s="135">
        <v>45566</v>
      </c>
      <c r="B33" s="136">
        <v>44121</v>
      </c>
      <c r="C33" s="136">
        <v>41300</v>
      </c>
      <c r="D33" s="136">
        <v>2821</v>
      </c>
      <c r="E33" s="136">
        <v>913605</v>
      </c>
      <c r="J33" s="8"/>
    </row>
    <row r="34" spans="1:10" x14ac:dyDescent="0.3">
      <c r="A34" s="135">
        <v>45597</v>
      </c>
      <c r="B34" s="136">
        <v>42039</v>
      </c>
      <c r="C34" s="136">
        <v>37645</v>
      </c>
      <c r="D34" s="136">
        <v>4394</v>
      </c>
      <c r="E34" s="136">
        <v>917999</v>
      </c>
      <c r="J34" s="8"/>
    </row>
    <row r="35" spans="1:10" x14ac:dyDescent="0.3">
      <c r="A35" s="135">
        <v>45627</v>
      </c>
      <c r="B35" s="136">
        <v>30680</v>
      </c>
      <c r="C35" s="136">
        <v>37044</v>
      </c>
      <c r="D35" s="136">
        <v>-6364</v>
      </c>
      <c r="E35" s="136">
        <v>911635</v>
      </c>
      <c r="J35" s="8"/>
    </row>
    <row r="36" spans="1:10" x14ac:dyDescent="0.3">
      <c r="A36" s="135">
        <v>45658</v>
      </c>
      <c r="B36" s="136">
        <v>38589</v>
      </c>
      <c r="C36" s="136">
        <v>43139</v>
      </c>
      <c r="D36" s="136">
        <v>-4550</v>
      </c>
      <c r="E36" s="136">
        <v>907085</v>
      </c>
      <c r="J36" s="8"/>
    </row>
    <row r="37" spans="1:10" x14ac:dyDescent="0.3">
      <c r="A37" s="135">
        <v>45689</v>
      </c>
      <c r="B37" s="136">
        <v>46223</v>
      </c>
      <c r="C37" s="136">
        <v>41379</v>
      </c>
      <c r="D37" s="136">
        <v>4844</v>
      </c>
      <c r="E37" s="136">
        <v>911929</v>
      </c>
    </row>
    <row r="38" spans="1:10" x14ac:dyDescent="0.3">
      <c r="A38" s="135">
        <v>45717</v>
      </c>
      <c r="B38" s="136">
        <v>41499</v>
      </c>
      <c r="C38" s="136">
        <v>41670</v>
      </c>
      <c r="D38" s="136">
        <v>-171</v>
      </c>
      <c r="E38" s="136">
        <v>911758</v>
      </c>
    </row>
    <row r="39" spans="1:10" x14ac:dyDescent="0.3">
      <c r="A39" s="135">
        <v>45748</v>
      </c>
      <c r="B39" s="136">
        <v>44300</v>
      </c>
      <c r="C39" s="136">
        <v>41171</v>
      </c>
      <c r="D39" s="136">
        <v>3129</v>
      </c>
      <c r="E39" s="136">
        <v>914887</v>
      </c>
    </row>
    <row r="40" spans="1:10" x14ac:dyDescent="0.3">
      <c r="A40" s="135">
        <v>45778</v>
      </c>
      <c r="B40" s="136">
        <v>43617</v>
      </c>
      <c r="C40" s="136">
        <v>40875</v>
      </c>
      <c r="D40" s="136">
        <v>2742</v>
      </c>
      <c r="E40" s="136">
        <v>917629</v>
      </c>
    </row>
    <row r="41" spans="1:10" x14ac:dyDescent="0.3">
      <c r="A41" s="135">
        <v>45809</v>
      </c>
      <c r="B41" s="136">
        <v>41625</v>
      </c>
      <c r="C41" s="136">
        <v>38889</v>
      </c>
      <c r="D41" s="136">
        <v>2736</v>
      </c>
      <c r="E41" s="136">
        <v>920467</v>
      </c>
    </row>
    <row r="42" spans="1:10" x14ac:dyDescent="0.3">
      <c r="A42" s="135">
        <v>45839</v>
      </c>
      <c r="B42" s="136">
        <v>42995</v>
      </c>
      <c r="C42" s="136">
        <v>39506</v>
      </c>
      <c r="D42" s="136">
        <v>3489</v>
      </c>
      <c r="E42" s="136">
        <v>924186</v>
      </c>
    </row>
    <row r="43" spans="1:10" x14ac:dyDescent="0.3">
      <c r="A43" s="135">
        <v>45870</v>
      </c>
      <c r="B43" s="136">
        <v>44670</v>
      </c>
      <c r="C43" s="136">
        <v>39977</v>
      </c>
      <c r="D43" s="136">
        <v>4693</v>
      </c>
      <c r="E43" s="136">
        <v>929031</v>
      </c>
    </row>
    <row r="44" spans="1:10" x14ac:dyDescent="0.3">
      <c r="A44" s="135">
        <v>45901</v>
      </c>
      <c r="B44" s="136">
        <v>43640</v>
      </c>
      <c r="C44" s="136">
        <v>43550</v>
      </c>
      <c r="D44" s="136">
        <v>90</v>
      </c>
      <c r="E44" s="136">
        <v>929255</v>
      </c>
    </row>
    <row r="45" spans="1:10" x14ac:dyDescent="0.3">
      <c r="A45" s="135">
        <v>45931</v>
      </c>
      <c r="B45" s="136">
        <v>44347</v>
      </c>
      <c r="C45" s="136">
        <v>43822</v>
      </c>
      <c r="D45" s="136">
        <v>525</v>
      </c>
      <c r="E45" s="136">
        <v>929895</v>
      </c>
    </row>
    <row r="46" spans="1:10" x14ac:dyDescent="0.3">
      <c r="A46" s="135">
        <v>45962</v>
      </c>
      <c r="B46" s="136">
        <v>41796</v>
      </c>
      <c r="C46" s="136">
        <v>37250</v>
      </c>
      <c r="D46" s="136">
        <v>4546</v>
      </c>
      <c r="E46" s="136">
        <v>934973</v>
      </c>
    </row>
    <row r="47" spans="1:10" x14ac:dyDescent="0.3">
      <c r="A47" s="135">
        <v>45992</v>
      </c>
      <c r="B47" s="136">
        <v>30390</v>
      </c>
      <c r="C47" s="136">
        <v>38054</v>
      </c>
      <c r="D47" s="136">
        <v>-7664</v>
      </c>
      <c r="E47" s="136">
        <v>927404</v>
      </c>
    </row>
    <row r="48" spans="1:10" x14ac:dyDescent="0.3">
      <c r="A48" s="135">
        <v>46023</v>
      </c>
      <c r="B48" s="136">
        <v>36973</v>
      </c>
      <c r="C48" s="136">
        <v>43532</v>
      </c>
      <c r="D48" s="136">
        <v>-6559</v>
      </c>
      <c r="E48" s="136">
        <v>920797</v>
      </c>
    </row>
    <row r="49" spans="1:5" x14ac:dyDescent="0.3">
      <c r="C49" s="3"/>
      <c r="D49" s="3"/>
      <c r="E49" s="3"/>
    </row>
    <row r="50" spans="1:5" x14ac:dyDescent="0.3">
      <c r="A50" s="10" t="s">
        <v>8</v>
      </c>
    </row>
    <row r="51" spans="1:5" x14ac:dyDescent="0.3">
      <c r="A51" s="10" t="s">
        <v>5</v>
      </c>
    </row>
    <row r="52" spans="1:5" x14ac:dyDescent="0.3">
      <c r="A52" s="5"/>
    </row>
    <row r="53" spans="1:5" x14ac:dyDescent="0.3">
      <c r="A53" s="5"/>
    </row>
    <row r="54" spans="1:5" x14ac:dyDescent="0.3">
      <c r="A54" s="5"/>
    </row>
    <row r="55" spans="1:5" x14ac:dyDescent="0.3">
      <c r="A55" s="5"/>
    </row>
    <row r="56" spans="1:5" x14ac:dyDescent="0.3">
      <c r="A56" s="5"/>
    </row>
    <row r="57" spans="1:5" x14ac:dyDescent="0.3">
      <c r="A57" s="5"/>
    </row>
    <row r="58" spans="1:5" x14ac:dyDescent="0.3">
      <c r="A58" s="5"/>
    </row>
    <row r="59" spans="1:5" x14ac:dyDescent="0.3">
      <c r="A59" s="5"/>
    </row>
    <row r="60" spans="1:5" x14ac:dyDescent="0.3">
      <c r="A60" s="5"/>
    </row>
    <row r="61" spans="1:5" x14ac:dyDescent="0.3">
      <c r="A61" s="5"/>
    </row>
    <row r="62" spans="1:5" x14ac:dyDescent="0.3">
      <c r="A62" s="5"/>
    </row>
    <row r="63" spans="1:5" x14ac:dyDescent="0.3">
      <c r="A63" s="5"/>
    </row>
    <row r="64" spans="1:5" x14ac:dyDescent="0.3">
      <c r="A64" s="5"/>
    </row>
    <row r="65" spans="1:1" x14ac:dyDescent="0.3">
      <c r="A65" s="5"/>
    </row>
    <row r="66" spans="1:1" x14ac:dyDescent="0.3">
      <c r="A66" s="5"/>
    </row>
    <row r="67" spans="1:1" x14ac:dyDescent="0.3">
      <c r="A67" s="5"/>
    </row>
    <row r="68" spans="1:1" x14ac:dyDescent="0.3">
      <c r="A68" s="5"/>
    </row>
    <row r="69" spans="1:1" x14ac:dyDescent="0.3">
      <c r="A69" s="5"/>
    </row>
    <row r="70" spans="1:1" x14ac:dyDescent="0.3">
      <c r="A70" s="5"/>
    </row>
    <row r="71" spans="1:1" x14ac:dyDescent="0.3">
      <c r="A71" s="5"/>
    </row>
    <row r="72" spans="1:1" x14ac:dyDescent="0.3">
      <c r="A72" s="5"/>
    </row>
    <row r="73" spans="1:1" x14ac:dyDescent="0.3">
      <c r="A73" s="5"/>
    </row>
    <row r="74" spans="1:1" x14ac:dyDescent="0.3">
      <c r="A74" s="5"/>
    </row>
    <row r="75" spans="1:1" x14ac:dyDescent="0.3">
      <c r="A75" s="5"/>
    </row>
    <row r="76" spans="1:1" x14ac:dyDescent="0.3">
      <c r="A76" s="5"/>
    </row>
    <row r="77" spans="1:1" x14ac:dyDescent="0.3">
      <c r="A77" s="5"/>
    </row>
    <row r="78" spans="1:1" x14ac:dyDescent="0.3">
      <c r="A78" s="5"/>
    </row>
    <row r="79" spans="1:1" x14ac:dyDescent="0.3">
      <c r="A79" s="5"/>
    </row>
    <row r="80" spans="1:1" x14ac:dyDescent="0.3">
      <c r="A80" s="5"/>
    </row>
    <row r="81" spans="1:1" x14ac:dyDescent="0.3">
      <c r="A81" s="5"/>
    </row>
    <row r="82" spans="1:1" x14ac:dyDescent="0.3">
      <c r="A82" s="5"/>
    </row>
    <row r="83" spans="1:1" x14ac:dyDescent="0.3">
      <c r="A83" s="5"/>
    </row>
    <row r="84" spans="1:1" x14ac:dyDescent="0.3">
      <c r="A84" s="5"/>
    </row>
    <row r="85" spans="1:1" x14ac:dyDescent="0.3">
      <c r="A85" s="5"/>
    </row>
    <row r="86" spans="1:1" x14ac:dyDescent="0.3">
      <c r="A86" s="5"/>
    </row>
    <row r="87" spans="1:1" x14ac:dyDescent="0.3">
      <c r="A87" s="5"/>
    </row>
    <row r="88" spans="1:1" x14ac:dyDescent="0.3">
      <c r="A88" s="5"/>
    </row>
    <row r="89" spans="1:1" x14ac:dyDescent="0.3">
      <c r="A89" s="5"/>
    </row>
    <row r="90" spans="1:1" x14ac:dyDescent="0.3">
      <c r="A90" s="5"/>
    </row>
    <row r="91" spans="1:1" x14ac:dyDescent="0.3">
      <c r="A91" s="5"/>
    </row>
    <row r="92" spans="1:1" x14ac:dyDescent="0.3">
      <c r="A92" s="5"/>
    </row>
    <row r="93" spans="1:1" x14ac:dyDescent="0.3">
      <c r="A93" s="5"/>
    </row>
    <row r="94" spans="1:1" x14ac:dyDescent="0.3">
      <c r="A94" s="5"/>
    </row>
    <row r="95" spans="1:1" x14ac:dyDescent="0.3">
      <c r="A95" s="5"/>
    </row>
    <row r="96" spans="1:1" x14ac:dyDescent="0.3">
      <c r="A96" s="5"/>
    </row>
    <row r="97" spans="1:1" x14ac:dyDescent="0.3">
      <c r="A97" s="5"/>
    </row>
    <row r="98" spans="1:1" x14ac:dyDescent="0.3">
      <c r="A98" s="5"/>
    </row>
    <row r="99" spans="1:1" x14ac:dyDescent="0.3">
      <c r="A99" s="5"/>
    </row>
    <row r="100" spans="1:1" x14ac:dyDescent="0.3">
      <c r="A100" s="5"/>
    </row>
    <row r="101" spans="1:1" x14ac:dyDescent="0.3">
      <c r="A101" s="5"/>
    </row>
    <row r="102" spans="1:1" x14ac:dyDescent="0.3">
      <c r="A102" s="5"/>
    </row>
    <row r="103" spans="1:1" x14ac:dyDescent="0.3">
      <c r="A103" s="5"/>
    </row>
    <row r="104" spans="1:1" x14ac:dyDescent="0.3">
      <c r="A104" s="5"/>
    </row>
    <row r="105" spans="1:1" x14ac:dyDescent="0.3">
      <c r="A105" s="5"/>
    </row>
    <row r="106" spans="1:1" x14ac:dyDescent="0.3">
      <c r="A106" s="5"/>
    </row>
    <row r="107" spans="1:1" x14ac:dyDescent="0.3">
      <c r="A107" s="5"/>
    </row>
    <row r="108" spans="1:1" x14ac:dyDescent="0.3">
      <c r="A108" s="5"/>
    </row>
    <row r="109" spans="1:1" x14ac:dyDescent="0.3">
      <c r="A109" s="5"/>
    </row>
    <row r="110" spans="1:1" x14ac:dyDescent="0.3">
      <c r="A110" s="5"/>
    </row>
    <row r="111" spans="1:1" x14ac:dyDescent="0.3">
      <c r="A111" s="5"/>
    </row>
    <row r="112" spans="1:1" x14ac:dyDescent="0.3">
      <c r="A112" s="5"/>
    </row>
    <row r="113" spans="1:1" x14ac:dyDescent="0.3">
      <c r="A113" s="5"/>
    </row>
    <row r="114" spans="1:1" x14ac:dyDescent="0.3">
      <c r="A114" s="5"/>
    </row>
    <row r="115" spans="1:1" x14ac:dyDescent="0.3">
      <c r="A115" s="5"/>
    </row>
    <row r="116" spans="1:1" x14ac:dyDescent="0.3">
      <c r="A116" s="5"/>
    </row>
    <row r="117" spans="1:1" x14ac:dyDescent="0.3">
      <c r="A117" s="5"/>
    </row>
    <row r="118" spans="1:1" x14ac:dyDescent="0.3">
      <c r="A118" s="5"/>
    </row>
    <row r="119" spans="1:1" x14ac:dyDescent="0.3">
      <c r="A119" s="5"/>
    </row>
    <row r="120" spans="1:1" x14ac:dyDescent="0.3">
      <c r="A120" s="5"/>
    </row>
    <row r="121" spans="1:1" x14ac:dyDescent="0.3">
      <c r="A121" s="5"/>
    </row>
    <row r="122" spans="1:1" x14ac:dyDescent="0.3">
      <c r="A122" s="5"/>
    </row>
    <row r="123" spans="1:1" x14ac:dyDescent="0.3">
      <c r="A123" s="5"/>
    </row>
    <row r="124" spans="1:1" x14ac:dyDescent="0.3">
      <c r="A124" s="5"/>
    </row>
    <row r="125" spans="1:1" x14ac:dyDescent="0.3">
      <c r="A125" s="5"/>
    </row>
    <row r="126" spans="1:1" x14ac:dyDescent="0.3">
      <c r="A126" s="5"/>
    </row>
    <row r="127" spans="1:1" x14ac:dyDescent="0.3">
      <c r="A127" s="5"/>
    </row>
    <row r="128" spans="1:1" x14ac:dyDescent="0.3">
      <c r="A128" s="5"/>
    </row>
    <row r="129" spans="1:1" x14ac:dyDescent="0.3">
      <c r="A129" s="5"/>
    </row>
    <row r="130" spans="1:1" x14ac:dyDescent="0.3">
      <c r="A130" s="5"/>
    </row>
    <row r="131" spans="1:1" x14ac:dyDescent="0.3">
      <c r="A131" s="5"/>
    </row>
    <row r="132" spans="1:1" x14ac:dyDescent="0.3">
      <c r="A132" s="5"/>
    </row>
    <row r="133" spans="1:1" x14ac:dyDescent="0.3">
      <c r="A133" s="5"/>
    </row>
    <row r="134" spans="1:1" x14ac:dyDescent="0.3">
      <c r="A134" s="5"/>
    </row>
    <row r="135" spans="1:1" x14ac:dyDescent="0.3">
      <c r="A135" s="5"/>
    </row>
    <row r="136" spans="1:1" x14ac:dyDescent="0.3">
      <c r="A136" s="5"/>
    </row>
    <row r="137" spans="1:1" x14ac:dyDescent="0.3">
      <c r="A137" s="5"/>
    </row>
    <row r="138" spans="1:1" x14ac:dyDescent="0.3">
      <c r="A138" s="5"/>
    </row>
    <row r="139" spans="1:1" x14ac:dyDescent="0.3">
      <c r="A139" s="5"/>
    </row>
    <row r="140" spans="1:1" x14ac:dyDescent="0.3">
      <c r="A140" s="5"/>
    </row>
    <row r="141" spans="1:1" x14ac:dyDescent="0.3">
      <c r="A141" s="5"/>
    </row>
    <row r="142" spans="1:1" x14ac:dyDescent="0.3">
      <c r="A142" s="5"/>
    </row>
    <row r="143" spans="1:1" x14ac:dyDescent="0.3">
      <c r="A143" s="5"/>
    </row>
    <row r="144" spans="1:1" x14ac:dyDescent="0.3">
      <c r="A144" s="5"/>
    </row>
    <row r="145" spans="1:1" x14ac:dyDescent="0.3">
      <c r="A145" s="5"/>
    </row>
    <row r="146" spans="1:1" x14ac:dyDescent="0.3">
      <c r="A146" s="5"/>
    </row>
    <row r="147" spans="1:1" x14ac:dyDescent="0.3">
      <c r="A147" s="5"/>
    </row>
    <row r="148" spans="1:1" x14ac:dyDescent="0.3">
      <c r="A148" s="5"/>
    </row>
    <row r="149" spans="1:1" x14ac:dyDescent="0.3">
      <c r="A149" s="5"/>
    </row>
    <row r="150" spans="1:1" x14ac:dyDescent="0.3">
      <c r="A150" s="5"/>
    </row>
    <row r="151" spans="1:1" x14ac:dyDescent="0.3">
      <c r="A151" s="5"/>
    </row>
    <row r="152" spans="1:1" x14ac:dyDescent="0.3">
      <c r="A152" s="5"/>
    </row>
    <row r="153" spans="1:1" x14ac:dyDescent="0.3">
      <c r="A153" s="5"/>
    </row>
    <row r="154" spans="1:1" x14ac:dyDescent="0.3">
      <c r="A154" s="5"/>
    </row>
    <row r="155" spans="1:1" x14ac:dyDescent="0.3">
      <c r="A155" s="5"/>
    </row>
    <row r="156" spans="1:1" x14ac:dyDescent="0.3">
      <c r="A156" s="5"/>
    </row>
  </sheetData>
  <mergeCells count="7">
    <mergeCell ref="G13:K13"/>
    <mergeCell ref="G14:K14"/>
    <mergeCell ref="A2:E2"/>
    <mergeCell ref="A3:A4"/>
    <mergeCell ref="B3:E3"/>
    <mergeCell ref="G4:K4"/>
    <mergeCell ref="G5:K5"/>
  </mergeCells>
  <hyperlinks>
    <hyperlink ref="A1" r:id="rId1" xr:uid="{8A8D39AE-2057-487F-89E5-B120AD3DD5B4}"/>
  </hyperlinks>
  <pageMargins left="0.511811024" right="0.511811024" top="0.78740157499999996" bottom="0.78740157499999996" header="0.31496062000000002" footer="0.31496062000000002"/>
  <headerFooter>
    <oddHeader>&amp;L&amp;"Calibri"&amp;10&amp;K0000FF Classificação: RESTRITA&amp;1#_x000D_</oddHeader>
  </headerFooter>
  <drawing r:id="rId2"/>
  <tableParts count="1">
    <tablePart r:id="rId3"/>
  </tablePart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202644-230C-4362-A65E-E7C8DF314AD8}">
  <sheetPr codeName="Planilha20"/>
  <dimension ref="A1:X36"/>
  <sheetViews>
    <sheetView workbookViewId="0">
      <selection activeCell="G17" sqref="G17"/>
    </sheetView>
  </sheetViews>
  <sheetFormatPr defaultRowHeight="14.4" x14ac:dyDescent="0.3"/>
  <cols>
    <col min="1" max="1" width="55.5546875" customWidth="1"/>
    <col min="2" max="5" width="9.6640625" style="60" customWidth="1"/>
    <col min="7" max="7" width="8" bestFit="1" customWidth="1"/>
    <col min="8" max="8" width="5.5546875" bestFit="1" customWidth="1"/>
    <col min="9" max="9" width="4" bestFit="1" customWidth="1"/>
    <col min="10" max="10" width="36" bestFit="1" customWidth="1"/>
    <col min="11" max="17" width="4" bestFit="1" customWidth="1"/>
    <col min="18" max="18" width="4.5546875" bestFit="1" customWidth="1"/>
    <col min="19" max="20" width="4" bestFit="1" customWidth="1"/>
  </cols>
  <sheetData>
    <row r="1" spans="1:13" x14ac:dyDescent="0.3">
      <c r="A1" t="s">
        <v>89</v>
      </c>
      <c r="B1" s="59">
        <v>46023</v>
      </c>
      <c r="F1" s="25" t="s">
        <v>90</v>
      </c>
      <c r="G1" s="41">
        <f>+G16-D10</f>
        <v>0</v>
      </c>
    </row>
    <row r="3" spans="1:13" x14ac:dyDescent="0.3">
      <c r="A3" s="172" t="str">
        <f>"Movimentação do emprego formal em " &amp; A1 &amp; TEXT(B1," - mmmm/aaaa")</f>
        <v>Movimentação do emprego formal em Ribeirão Preto - janeiro/2026</v>
      </c>
      <c r="B3" s="173"/>
      <c r="C3" s="173"/>
      <c r="D3" s="173"/>
      <c r="E3" s="175"/>
      <c r="G3" t="str">
        <f>"Saldo de emprego celetista em " &amp; A1</f>
        <v>Saldo de emprego celetista em Ribeirão Preto</v>
      </c>
    </row>
    <row r="4" spans="1:13" x14ac:dyDescent="0.3">
      <c r="A4" s="85" t="s">
        <v>58</v>
      </c>
      <c r="B4" s="61" t="s">
        <v>1</v>
      </c>
      <c r="C4" s="61" t="s">
        <v>2</v>
      </c>
      <c r="D4" s="61" t="s">
        <v>7</v>
      </c>
      <c r="E4" s="70" t="s">
        <v>4</v>
      </c>
      <c r="F4" s="19">
        <v>45658</v>
      </c>
      <c r="G4" s="37">
        <v>998</v>
      </c>
    </row>
    <row r="5" spans="1:13" x14ac:dyDescent="0.3">
      <c r="A5" s="86" t="s">
        <v>59</v>
      </c>
      <c r="B5" s="62">
        <v>65</v>
      </c>
      <c r="C5" s="62">
        <v>60</v>
      </c>
      <c r="D5" s="148">
        <v>5</v>
      </c>
      <c r="E5" s="62">
        <v>1250</v>
      </c>
      <c r="F5" s="19">
        <v>45689</v>
      </c>
      <c r="G5" s="37">
        <v>2460</v>
      </c>
      <c r="H5" s="37"/>
      <c r="I5" s="37"/>
      <c r="K5" s="37"/>
      <c r="M5" s="38"/>
    </row>
    <row r="6" spans="1:13" x14ac:dyDescent="0.3">
      <c r="A6" s="87" t="s">
        <v>60</v>
      </c>
      <c r="B6" s="63">
        <v>1177</v>
      </c>
      <c r="C6" s="63">
        <v>962</v>
      </c>
      <c r="D6" s="151">
        <v>215</v>
      </c>
      <c r="E6" s="63">
        <v>27125</v>
      </c>
      <c r="F6" s="19">
        <v>45717</v>
      </c>
      <c r="G6" s="43">
        <v>372</v>
      </c>
      <c r="H6" s="37"/>
      <c r="I6" s="37"/>
      <c r="J6" s="37"/>
      <c r="K6" s="37"/>
      <c r="L6" s="37"/>
      <c r="M6" s="38"/>
    </row>
    <row r="7" spans="1:13" x14ac:dyDescent="0.3">
      <c r="A7" s="88" t="s">
        <v>61</v>
      </c>
      <c r="B7" s="64">
        <v>1334</v>
      </c>
      <c r="C7" s="64">
        <v>835</v>
      </c>
      <c r="D7" s="152">
        <v>499</v>
      </c>
      <c r="E7" s="64">
        <v>13860</v>
      </c>
      <c r="F7" s="19">
        <v>45748</v>
      </c>
      <c r="G7" s="43">
        <v>900</v>
      </c>
      <c r="H7" s="37"/>
      <c r="I7" s="37"/>
      <c r="K7" s="37"/>
      <c r="L7" s="37"/>
      <c r="M7" s="38"/>
    </row>
    <row r="8" spans="1:13" x14ac:dyDescent="0.3">
      <c r="A8" s="87" t="s">
        <v>62</v>
      </c>
      <c r="B8" s="63">
        <v>3360</v>
      </c>
      <c r="C8" s="63">
        <v>3709</v>
      </c>
      <c r="D8" s="153">
        <v>-349</v>
      </c>
      <c r="E8" s="63">
        <v>71170</v>
      </c>
      <c r="F8" s="19">
        <v>45778</v>
      </c>
      <c r="G8" s="43">
        <v>-88</v>
      </c>
      <c r="H8" s="37"/>
      <c r="I8" s="37"/>
      <c r="J8" s="37"/>
      <c r="K8" s="37"/>
      <c r="L8" s="37"/>
      <c r="M8" s="38"/>
    </row>
    <row r="9" spans="1:13" x14ac:dyDescent="0.3">
      <c r="A9" s="88" t="s">
        <v>63</v>
      </c>
      <c r="B9" s="64">
        <v>7188</v>
      </c>
      <c r="C9" s="64">
        <v>6790</v>
      </c>
      <c r="D9" s="148">
        <v>398</v>
      </c>
      <c r="E9" s="64">
        <v>143959</v>
      </c>
      <c r="F9" s="19">
        <v>45809</v>
      </c>
      <c r="G9" s="43">
        <v>279</v>
      </c>
      <c r="I9" s="37"/>
      <c r="J9" s="37"/>
      <c r="L9" s="37"/>
      <c r="M9" s="38"/>
    </row>
    <row r="10" spans="1:13" x14ac:dyDescent="0.3">
      <c r="A10" s="89" t="s">
        <v>0</v>
      </c>
      <c r="B10" s="90">
        <f>SUM(B5:B9)</f>
        <v>13124</v>
      </c>
      <c r="C10" s="90">
        <f t="shared" ref="C10:D10" si="0">SUM(C5:C9)</f>
        <v>12356</v>
      </c>
      <c r="D10" s="153">
        <f t="shared" si="0"/>
        <v>768</v>
      </c>
      <c r="E10" s="91">
        <f>SUM(E5:E9)</f>
        <v>257364</v>
      </c>
      <c r="F10" s="19">
        <v>45839</v>
      </c>
      <c r="G10" s="43">
        <v>327</v>
      </c>
    </row>
    <row r="11" spans="1:13" x14ac:dyDescent="0.3">
      <c r="A11" s="83" t="s">
        <v>64</v>
      </c>
      <c r="B11" s="65"/>
      <c r="C11" s="65"/>
      <c r="D11" s="65"/>
      <c r="E11" s="65"/>
      <c r="F11" s="19">
        <v>45870</v>
      </c>
      <c r="G11" s="43">
        <v>205</v>
      </c>
    </row>
    <row r="12" spans="1:13" x14ac:dyDescent="0.3">
      <c r="A12" s="83" t="s">
        <v>65</v>
      </c>
      <c r="B12" s="65"/>
      <c r="C12" s="65"/>
      <c r="D12" s="65"/>
      <c r="E12" s="65"/>
      <c r="F12" s="19">
        <v>45901</v>
      </c>
      <c r="G12" s="43">
        <v>720</v>
      </c>
    </row>
    <row r="13" spans="1:13" x14ac:dyDescent="0.3">
      <c r="F13" s="19">
        <v>45931</v>
      </c>
      <c r="G13" s="43">
        <v>284</v>
      </c>
    </row>
    <row r="14" spans="1:13" x14ac:dyDescent="0.3">
      <c r="F14" s="19">
        <v>45962</v>
      </c>
      <c r="G14" s="43">
        <v>375</v>
      </c>
    </row>
    <row r="15" spans="1:13" x14ac:dyDescent="0.3">
      <c r="A15" s="170" t="str">
        <f>"Saldo e estoque do emprego celetista em " &amp; A1</f>
        <v>Saldo e estoque do emprego celetista em Ribeirão Preto</v>
      </c>
      <c r="B15" s="170"/>
      <c r="C15" s="170"/>
      <c r="D15" s="170"/>
      <c r="E15" s="170"/>
      <c r="F15" s="19">
        <v>45992</v>
      </c>
      <c r="G15" s="43">
        <v>-3076</v>
      </c>
    </row>
    <row r="16" spans="1:13" x14ac:dyDescent="0.3">
      <c r="A16" s="35" t="s">
        <v>58</v>
      </c>
      <c r="B16" s="61" t="s">
        <v>1</v>
      </c>
      <c r="C16" s="61" t="s">
        <v>2</v>
      </c>
      <c r="D16" s="61" t="s">
        <v>7</v>
      </c>
      <c r="E16" s="61" t="s">
        <v>4</v>
      </c>
      <c r="F16" s="19">
        <v>46023</v>
      </c>
      <c r="G16" s="43">
        <v>768</v>
      </c>
    </row>
    <row r="17" spans="1:24" x14ac:dyDescent="0.3">
      <c r="A17" s="51" t="s">
        <v>66</v>
      </c>
      <c r="B17" s="66">
        <v>388</v>
      </c>
      <c r="C17" s="66">
        <v>407</v>
      </c>
      <c r="D17" s="148">
        <v>-19</v>
      </c>
      <c r="E17" s="66">
        <v>10786</v>
      </c>
      <c r="F17" s="19"/>
    </row>
    <row r="18" spans="1:24" ht="28.8" x14ac:dyDescent="0.3">
      <c r="A18" s="52" t="s">
        <v>67</v>
      </c>
      <c r="B18" s="67">
        <v>719</v>
      </c>
      <c r="C18" s="67">
        <v>663</v>
      </c>
      <c r="D18" s="151">
        <v>56</v>
      </c>
      <c r="E18" s="67">
        <v>16665</v>
      </c>
      <c r="F18" s="19"/>
      <c r="L18" s="37"/>
    </row>
    <row r="19" spans="1:24" x14ac:dyDescent="0.3">
      <c r="A19" s="53" t="s">
        <v>43</v>
      </c>
      <c r="B19" s="68">
        <v>2253</v>
      </c>
      <c r="C19" s="68">
        <v>2639</v>
      </c>
      <c r="D19" s="152">
        <v>-386</v>
      </c>
      <c r="E19" s="68">
        <v>43719</v>
      </c>
      <c r="X19" s="37"/>
    </row>
    <row r="20" spans="1:24" x14ac:dyDescent="0.3">
      <c r="A20" s="54" t="s">
        <v>68</v>
      </c>
      <c r="B20" s="81">
        <f>SUM(B17:B19)</f>
        <v>3360</v>
      </c>
      <c r="C20" s="81">
        <f t="shared" ref="C20:E20" si="1">SUM(C17:C19)</f>
        <v>3709</v>
      </c>
      <c r="D20" s="154">
        <f t="shared" si="1"/>
        <v>-349</v>
      </c>
      <c r="E20" s="81">
        <f t="shared" si="1"/>
        <v>71170</v>
      </c>
    </row>
    <row r="21" spans="1:24" x14ac:dyDescent="0.3">
      <c r="A21" s="83" t="s">
        <v>64</v>
      </c>
      <c r="B21" s="65"/>
      <c r="C21" s="65"/>
      <c r="D21" s="65"/>
      <c r="E21" s="65"/>
    </row>
    <row r="22" spans="1:24" x14ac:dyDescent="0.3">
      <c r="A22" s="83" t="s">
        <v>65</v>
      </c>
      <c r="B22" s="65"/>
      <c r="C22" s="65"/>
      <c r="D22" s="65"/>
      <c r="E22" s="65"/>
    </row>
    <row r="23" spans="1:24" x14ac:dyDescent="0.3">
      <c r="J23" s="37"/>
    </row>
    <row r="24" spans="1:24" x14ac:dyDescent="0.3">
      <c r="A24" s="178" t="str">
        <f>"Saldo e estoque de empregos celetistas no comércio varejista de " &amp; A1</f>
        <v>Saldo e estoque de empregos celetistas no comércio varejista de Ribeirão Preto</v>
      </c>
      <c r="B24" s="179"/>
      <c r="C24" s="179"/>
      <c r="D24" s="180"/>
      <c r="J24" s="37"/>
    </row>
    <row r="25" spans="1:24" x14ac:dyDescent="0.3">
      <c r="A25" s="39" t="s">
        <v>69</v>
      </c>
      <c r="B25" s="84">
        <f>B1</f>
        <v>46023</v>
      </c>
      <c r="C25" s="61" t="s">
        <v>70</v>
      </c>
      <c r="D25" s="70" t="s">
        <v>4</v>
      </c>
    </row>
    <row r="26" spans="1:24" x14ac:dyDescent="0.3">
      <c r="A26" s="55" t="s">
        <v>71</v>
      </c>
      <c r="B26" s="71">
        <v>4</v>
      </c>
      <c r="C26" s="71">
        <v>4</v>
      </c>
      <c r="D26" s="72">
        <v>1391</v>
      </c>
    </row>
    <row r="27" spans="1:24" x14ac:dyDescent="0.3">
      <c r="A27" s="50" t="s">
        <v>72</v>
      </c>
      <c r="B27" s="73">
        <v>6</v>
      </c>
      <c r="C27" s="73">
        <v>6</v>
      </c>
      <c r="D27" s="74">
        <v>2653</v>
      </c>
    </row>
    <row r="28" spans="1:24" x14ac:dyDescent="0.3">
      <c r="A28" s="56" t="s">
        <v>73</v>
      </c>
      <c r="B28" s="75">
        <v>1</v>
      </c>
      <c r="C28" s="75">
        <v>1</v>
      </c>
      <c r="D28" s="76">
        <v>5704</v>
      </c>
    </row>
    <row r="29" spans="1:24" x14ac:dyDescent="0.3">
      <c r="A29" s="57" t="s">
        <v>74</v>
      </c>
      <c r="B29" s="77">
        <v>9</v>
      </c>
      <c r="C29" s="77">
        <v>9</v>
      </c>
      <c r="D29" s="78">
        <v>5192</v>
      </c>
    </row>
    <row r="30" spans="1:24" x14ac:dyDescent="0.3">
      <c r="A30" s="55" t="s">
        <v>75</v>
      </c>
      <c r="B30" s="71">
        <v>-32</v>
      </c>
      <c r="C30" s="71">
        <v>-32</v>
      </c>
      <c r="D30" s="72">
        <v>4045</v>
      </c>
    </row>
    <row r="31" spans="1:24" ht="30.75" customHeight="1" x14ac:dyDescent="0.3">
      <c r="A31" s="50" t="s">
        <v>76</v>
      </c>
      <c r="B31" s="73">
        <v>-32</v>
      </c>
      <c r="C31" s="73">
        <v>-32</v>
      </c>
      <c r="D31" s="74">
        <v>4760</v>
      </c>
      <c r="G31" s="37"/>
    </row>
    <row r="32" spans="1:24" ht="28.8" x14ac:dyDescent="0.3">
      <c r="A32" s="55" t="s">
        <v>77</v>
      </c>
      <c r="B32" s="71">
        <v>-242</v>
      </c>
      <c r="C32" s="71">
        <v>-242</v>
      </c>
      <c r="D32" s="72">
        <v>7963</v>
      </c>
      <c r="H32" s="37"/>
    </row>
    <row r="33" spans="1:10" x14ac:dyDescent="0.3">
      <c r="A33" s="57" t="s">
        <v>78</v>
      </c>
      <c r="B33" s="77">
        <v>-100</v>
      </c>
      <c r="C33" s="77">
        <v>-100</v>
      </c>
      <c r="D33" s="78">
        <v>12011</v>
      </c>
      <c r="J33" s="37"/>
    </row>
    <row r="34" spans="1:10" x14ac:dyDescent="0.3">
      <c r="A34" s="58" t="s">
        <v>79</v>
      </c>
      <c r="B34" s="79">
        <f>SUM(B26:B33)</f>
        <v>-386</v>
      </c>
      <c r="C34" s="150">
        <f t="shared" ref="C34:D34" si="2">SUM(C26:C33)</f>
        <v>-386</v>
      </c>
      <c r="D34" s="80">
        <f t="shared" si="2"/>
        <v>43719</v>
      </c>
      <c r="J34" s="37"/>
    </row>
    <row r="35" spans="1:10" x14ac:dyDescent="0.3">
      <c r="A35" s="83" t="s">
        <v>64</v>
      </c>
      <c r="B35" s="65"/>
      <c r="C35" s="65"/>
      <c r="D35" s="65"/>
    </row>
    <row r="36" spans="1:10" x14ac:dyDescent="0.3">
      <c r="A36" s="83" t="s">
        <v>65</v>
      </c>
      <c r="B36" s="65"/>
      <c r="C36" s="65"/>
      <c r="D36" s="65"/>
    </row>
  </sheetData>
  <mergeCells count="3">
    <mergeCell ref="A3:E3"/>
    <mergeCell ref="A15:E15"/>
    <mergeCell ref="A24:D24"/>
  </mergeCells>
  <pageMargins left="0.511811024" right="0.511811024" top="0.78740157499999996" bottom="0.78740157499999996" header="0.31496062000000002" footer="0.31496062000000002"/>
  <headerFooter>
    <oddHeader>&amp;L&amp;"Calibri"&amp;10&amp;K0000FF Classificação: RESTRITA&amp;1#_x000D_</oddHeader>
  </headerFooter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B6F4BF-B900-4F31-BC69-566B77F88BDC}">
  <sheetPr codeName="Planilha21"/>
  <dimension ref="A1:X36"/>
  <sheetViews>
    <sheetView workbookViewId="0">
      <selection activeCell="G17" sqref="G17"/>
    </sheetView>
  </sheetViews>
  <sheetFormatPr defaultRowHeight="14.4" x14ac:dyDescent="0.3"/>
  <cols>
    <col min="1" max="1" width="55.5546875" customWidth="1"/>
    <col min="2" max="5" width="9.6640625" style="60" customWidth="1"/>
    <col min="7" max="7" width="8" bestFit="1" customWidth="1"/>
    <col min="8" max="8" width="5.5546875" bestFit="1" customWidth="1"/>
    <col min="9" max="9" width="4" bestFit="1" customWidth="1"/>
    <col min="10" max="10" width="36" bestFit="1" customWidth="1"/>
    <col min="11" max="17" width="4" bestFit="1" customWidth="1"/>
    <col min="18" max="18" width="4.5546875" bestFit="1" customWidth="1"/>
    <col min="19" max="20" width="4" bestFit="1" customWidth="1"/>
  </cols>
  <sheetData>
    <row r="1" spans="1:13" x14ac:dyDescent="0.3">
      <c r="A1" t="s">
        <v>149</v>
      </c>
      <c r="B1" s="59">
        <v>46023</v>
      </c>
      <c r="F1" s="25" t="s">
        <v>90</v>
      </c>
      <c r="G1" s="41">
        <f>+G16-D10</f>
        <v>0</v>
      </c>
    </row>
    <row r="3" spans="1:13" x14ac:dyDescent="0.3">
      <c r="A3" s="172" t="str">
        <f>"Movimentação do emprego formal em " &amp; A1 &amp; TEXT(B1," - mmmm/aaaa")</f>
        <v>Movimentação do emprego formal em JAÚ - janeiro/2026</v>
      </c>
      <c r="B3" s="173"/>
      <c r="C3" s="173"/>
      <c r="D3" s="173"/>
      <c r="E3" s="175"/>
      <c r="G3" t="str">
        <f>"Saldo de emprego celetista em " &amp; A1</f>
        <v>Saldo de emprego celetista em JAÚ</v>
      </c>
    </row>
    <row r="4" spans="1:13" x14ac:dyDescent="0.3">
      <c r="A4" s="85" t="s">
        <v>58</v>
      </c>
      <c r="B4" s="61" t="s">
        <v>1</v>
      </c>
      <c r="C4" s="61" t="s">
        <v>2</v>
      </c>
      <c r="D4" s="61" t="s">
        <v>7</v>
      </c>
      <c r="E4" s="70" t="s">
        <v>4</v>
      </c>
      <c r="F4" s="19">
        <v>45658</v>
      </c>
      <c r="G4" s="37">
        <v>408</v>
      </c>
    </row>
    <row r="5" spans="1:13" x14ac:dyDescent="0.3">
      <c r="A5" s="86" t="s">
        <v>59</v>
      </c>
      <c r="B5" s="62">
        <v>17</v>
      </c>
      <c r="C5" s="62">
        <v>18</v>
      </c>
      <c r="D5" s="148">
        <v>-1</v>
      </c>
      <c r="E5" s="62">
        <v>756</v>
      </c>
      <c r="F5" s="19">
        <v>45689</v>
      </c>
      <c r="G5" s="37">
        <v>452</v>
      </c>
      <c r="H5" s="37"/>
      <c r="I5" s="37"/>
      <c r="K5" s="37"/>
      <c r="M5" s="38"/>
    </row>
    <row r="6" spans="1:13" x14ac:dyDescent="0.3">
      <c r="A6" s="87" t="s">
        <v>60</v>
      </c>
      <c r="B6" s="63">
        <v>685</v>
      </c>
      <c r="C6" s="63">
        <v>461</v>
      </c>
      <c r="D6" s="151">
        <v>224</v>
      </c>
      <c r="E6" s="63">
        <v>11401</v>
      </c>
      <c r="F6" s="19">
        <v>45717</v>
      </c>
      <c r="G6" s="43">
        <v>14</v>
      </c>
      <c r="H6" s="37"/>
      <c r="I6" s="37"/>
      <c r="J6" s="37"/>
      <c r="K6" s="37"/>
      <c r="L6" s="37"/>
      <c r="M6" s="38"/>
    </row>
    <row r="7" spans="1:13" x14ac:dyDescent="0.3">
      <c r="A7" s="88" t="s">
        <v>61</v>
      </c>
      <c r="B7" s="64">
        <v>172</v>
      </c>
      <c r="C7" s="64">
        <v>139</v>
      </c>
      <c r="D7" s="152">
        <v>33</v>
      </c>
      <c r="E7" s="64">
        <v>1996</v>
      </c>
      <c r="F7" s="19">
        <v>45748</v>
      </c>
      <c r="G7" s="43">
        <v>392</v>
      </c>
      <c r="H7" s="37"/>
      <c r="I7" s="37"/>
      <c r="K7" s="37"/>
      <c r="L7" s="37"/>
      <c r="M7" s="38"/>
    </row>
    <row r="8" spans="1:13" x14ac:dyDescent="0.3">
      <c r="A8" s="87" t="s">
        <v>62</v>
      </c>
      <c r="B8" s="63">
        <v>484</v>
      </c>
      <c r="C8" s="63">
        <v>562</v>
      </c>
      <c r="D8" s="153">
        <v>-78</v>
      </c>
      <c r="E8" s="63">
        <v>11311</v>
      </c>
      <c r="F8" s="19">
        <v>45778</v>
      </c>
      <c r="G8" s="43">
        <v>-105</v>
      </c>
      <c r="H8" s="37"/>
      <c r="I8" s="37"/>
      <c r="J8" s="37"/>
      <c r="K8" s="37"/>
      <c r="L8" s="37"/>
      <c r="M8" s="38"/>
    </row>
    <row r="9" spans="1:13" x14ac:dyDescent="0.3">
      <c r="A9" s="88" t="s">
        <v>63</v>
      </c>
      <c r="B9" s="64">
        <v>584</v>
      </c>
      <c r="C9" s="64">
        <v>466</v>
      </c>
      <c r="D9" s="148">
        <v>118</v>
      </c>
      <c r="E9" s="64">
        <v>17792</v>
      </c>
      <c r="F9" s="19">
        <v>45809</v>
      </c>
      <c r="G9" s="43">
        <v>96</v>
      </c>
      <c r="I9" s="37"/>
      <c r="J9" s="37"/>
      <c r="L9" s="37"/>
      <c r="M9" s="38"/>
    </row>
    <row r="10" spans="1:13" x14ac:dyDescent="0.3">
      <c r="A10" s="89" t="s">
        <v>0</v>
      </c>
      <c r="B10" s="90">
        <f>SUM(B5:B9)</f>
        <v>1942</v>
      </c>
      <c r="C10" s="90">
        <f t="shared" ref="C10:E10" si="0">SUM(C5:C9)</f>
        <v>1646</v>
      </c>
      <c r="D10" s="90">
        <f t="shared" si="0"/>
        <v>296</v>
      </c>
      <c r="E10" s="90">
        <f t="shared" si="0"/>
        <v>43256</v>
      </c>
      <c r="F10" s="19">
        <v>45839</v>
      </c>
      <c r="G10" s="43">
        <v>87</v>
      </c>
    </row>
    <row r="11" spans="1:13" x14ac:dyDescent="0.3">
      <c r="A11" s="83" t="s">
        <v>64</v>
      </c>
      <c r="B11" s="65"/>
      <c r="C11" s="65"/>
      <c r="D11" s="65"/>
      <c r="E11" s="65"/>
      <c r="F11" s="19">
        <v>45870</v>
      </c>
      <c r="G11" s="43">
        <v>159</v>
      </c>
    </row>
    <row r="12" spans="1:13" x14ac:dyDescent="0.3">
      <c r="A12" s="83" t="s">
        <v>65</v>
      </c>
      <c r="B12" s="65"/>
      <c r="C12" s="65"/>
      <c r="D12" s="65"/>
      <c r="E12" s="65"/>
      <c r="F12" s="19">
        <v>45901</v>
      </c>
      <c r="G12" s="43">
        <v>41</v>
      </c>
    </row>
    <row r="13" spans="1:13" x14ac:dyDescent="0.3">
      <c r="F13" s="19">
        <v>45931</v>
      </c>
      <c r="G13" s="43">
        <v>98</v>
      </c>
    </row>
    <row r="14" spans="1:13" x14ac:dyDescent="0.3">
      <c r="F14" s="19">
        <v>45962</v>
      </c>
      <c r="G14" s="43">
        <v>-91</v>
      </c>
    </row>
    <row r="15" spans="1:13" x14ac:dyDescent="0.3">
      <c r="A15" s="170" t="str">
        <f>"Saldo e estoque do emprego celetista em " &amp; A1</f>
        <v>Saldo e estoque do emprego celetista em JAÚ</v>
      </c>
      <c r="B15" s="170"/>
      <c r="C15" s="170"/>
      <c r="D15" s="170"/>
      <c r="E15" s="170"/>
      <c r="F15" s="19">
        <v>45992</v>
      </c>
      <c r="G15" s="43">
        <v>-791</v>
      </c>
    </row>
    <row r="16" spans="1:13" x14ac:dyDescent="0.3">
      <c r="A16" s="35" t="s">
        <v>58</v>
      </c>
      <c r="B16" s="61" t="s">
        <v>1</v>
      </c>
      <c r="C16" s="61" t="s">
        <v>2</v>
      </c>
      <c r="D16" s="61" t="s">
        <v>7</v>
      </c>
      <c r="E16" s="61" t="s">
        <v>4</v>
      </c>
      <c r="F16" s="19">
        <v>46023</v>
      </c>
      <c r="G16" s="43">
        <v>296</v>
      </c>
    </row>
    <row r="17" spans="1:24" x14ac:dyDescent="0.3">
      <c r="A17" s="51" t="s">
        <v>66</v>
      </c>
      <c r="B17" s="66">
        <v>41</v>
      </c>
      <c r="C17" s="66">
        <v>60</v>
      </c>
      <c r="D17" s="148">
        <v>-19</v>
      </c>
      <c r="E17" s="66">
        <v>1782</v>
      </c>
    </row>
    <row r="18" spans="1:24" ht="28.8" x14ac:dyDescent="0.3">
      <c r="A18" s="52" t="s">
        <v>67</v>
      </c>
      <c r="B18" s="67">
        <v>91</v>
      </c>
      <c r="C18" s="67">
        <v>64</v>
      </c>
      <c r="D18" s="151">
        <v>27</v>
      </c>
      <c r="E18" s="67">
        <v>1570</v>
      </c>
      <c r="L18" s="37"/>
    </row>
    <row r="19" spans="1:24" x14ac:dyDescent="0.3">
      <c r="A19" s="53" t="s">
        <v>43</v>
      </c>
      <c r="B19" s="68">
        <v>352</v>
      </c>
      <c r="C19" s="68">
        <v>438</v>
      </c>
      <c r="D19" s="152">
        <v>-86</v>
      </c>
      <c r="E19" s="68">
        <v>7959</v>
      </c>
      <c r="X19" s="37"/>
    </row>
    <row r="20" spans="1:24" x14ac:dyDescent="0.3">
      <c r="A20" s="54" t="s">
        <v>68</v>
      </c>
      <c r="B20" s="81">
        <f>SUM(B17:B19)</f>
        <v>484</v>
      </c>
      <c r="C20" s="81">
        <f t="shared" ref="C20:E20" si="1">SUM(C17:C19)</f>
        <v>562</v>
      </c>
      <c r="D20" s="154">
        <f t="shared" si="1"/>
        <v>-78</v>
      </c>
      <c r="E20" s="81">
        <f t="shared" si="1"/>
        <v>11311</v>
      </c>
    </row>
    <row r="21" spans="1:24" x14ac:dyDescent="0.3">
      <c r="A21" s="83" t="s">
        <v>64</v>
      </c>
      <c r="B21" s="65"/>
      <c r="C21" s="65"/>
      <c r="D21" s="65"/>
      <c r="E21" s="65"/>
    </row>
    <row r="22" spans="1:24" x14ac:dyDescent="0.3">
      <c r="A22" s="83" t="s">
        <v>65</v>
      </c>
      <c r="B22" s="65"/>
      <c r="C22" s="65"/>
      <c r="D22" s="65"/>
      <c r="E22" s="65"/>
    </row>
    <row r="23" spans="1:24" x14ac:dyDescent="0.3">
      <c r="J23" s="37"/>
    </row>
    <row r="24" spans="1:24" x14ac:dyDescent="0.3">
      <c r="A24" s="178" t="str">
        <f>"Saldo e estoque de empregos celetistas no comércio varejista de " &amp; A1</f>
        <v>Saldo e estoque de empregos celetistas no comércio varejista de JAÚ</v>
      </c>
      <c r="B24" s="179"/>
      <c r="C24" s="179"/>
      <c r="D24" s="180"/>
      <c r="J24" s="37"/>
    </row>
    <row r="25" spans="1:24" x14ac:dyDescent="0.3">
      <c r="A25" s="39" t="s">
        <v>69</v>
      </c>
      <c r="B25" s="84">
        <f>B1</f>
        <v>46023</v>
      </c>
      <c r="C25" s="61" t="s">
        <v>70</v>
      </c>
      <c r="D25" s="70" t="s">
        <v>4</v>
      </c>
    </row>
    <row r="26" spans="1:24" x14ac:dyDescent="0.3">
      <c r="A26" s="55" t="s">
        <v>71</v>
      </c>
      <c r="B26" s="71">
        <v>3</v>
      </c>
      <c r="C26" s="71">
        <v>3</v>
      </c>
      <c r="D26" s="72">
        <v>164</v>
      </c>
    </row>
    <row r="27" spans="1:24" x14ac:dyDescent="0.3">
      <c r="A27" s="50" t="s">
        <v>72</v>
      </c>
      <c r="B27" s="73">
        <v>0</v>
      </c>
      <c r="C27" s="73">
        <v>0</v>
      </c>
      <c r="D27" s="74">
        <v>315</v>
      </c>
    </row>
    <row r="28" spans="1:24" x14ac:dyDescent="0.3">
      <c r="A28" s="56" t="s">
        <v>73</v>
      </c>
      <c r="B28" s="75">
        <v>8</v>
      </c>
      <c r="C28" s="75">
        <v>8</v>
      </c>
      <c r="D28" s="76">
        <v>605</v>
      </c>
    </row>
    <row r="29" spans="1:24" x14ac:dyDescent="0.3">
      <c r="A29" s="57" t="s">
        <v>74</v>
      </c>
      <c r="B29" s="77">
        <v>-5</v>
      </c>
      <c r="C29" s="77">
        <v>-5</v>
      </c>
      <c r="D29" s="78">
        <v>797</v>
      </c>
    </row>
    <row r="30" spans="1:24" x14ac:dyDescent="0.3">
      <c r="A30" s="55" t="s">
        <v>75</v>
      </c>
      <c r="B30" s="71">
        <v>-2</v>
      </c>
      <c r="C30" s="71">
        <v>-2</v>
      </c>
      <c r="D30" s="72">
        <v>576</v>
      </c>
      <c r="G30" s="37"/>
    </row>
    <row r="31" spans="1:24" ht="30.75" customHeight="1" x14ac:dyDescent="0.3">
      <c r="A31" s="50" t="s">
        <v>76</v>
      </c>
      <c r="B31" s="73">
        <v>0</v>
      </c>
      <c r="C31" s="73">
        <v>0</v>
      </c>
      <c r="D31" s="74">
        <v>723</v>
      </c>
    </row>
    <row r="32" spans="1:24" ht="28.8" x14ac:dyDescent="0.3">
      <c r="A32" s="55" t="s">
        <v>77</v>
      </c>
      <c r="B32" s="71">
        <v>-25</v>
      </c>
      <c r="C32" s="71">
        <v>-25</v>
      </c>
      <c r="D32" s="72">
        <v>1349</v>
      </c>
      <c r="H32" s="37"/>
    </row>
    <row r="33" spans="1:10" x14ac:dyDescent="0.3">
      <c r="A33" s="57" t="s">
        <v>78</v>
      </c>
      <c r="B33" s="77">
        <v>-65</v>
      </c>
      <c r="C33" s="77">
        <v>-65</v>
      </c>
      <c r="D33" s="78">
        <v>3430</v>
      </c>
      <c r="J33" s="37"/>
    </row>
    <row r="34" spans="1:10" x14ac:dyDescent="0.3">
      <c r="A34" s="58" t="s">
        <v>79</v>
      </c>
      <c r="B34" s="79">
        <f>SUM(B26:B33)</f>
        <v>-86</v>
      </c>
      <c r="C34" s="150">
        <f t="shared" ref="C34:D34" si="2">SUM(C26:C33)</f>
        <v>-86</v>
      </c>
      <c r="D34" s="79">
        <f t="shared" si="2"/>
        <v>7959</v>
      </c>
      <c r="J34" s="37"/>
    </row>
    <row r="35" spans="1:10" x14ac:dyDescent="0.3">
      <c r="A35" s="83" t="s">
        <v>64</v>
      </c>
      <c r="B35" s="65"/>
      <c r="C35" s="65"/>
      <c r="D35" s="65"/>
    </row>
    <row r="36" spans="1:10" x14ac:dyDescent="0.3">
      <c r="A36" s="83" t="s">
        <v>65</v>
      </c>
      <c r="B36" s="65"/>
      <c r="C36" s="65"/>
      <c r="D36" s="65"/>
    </row>
  </sheetData>
  <mergeCells count="3">
    <mergeCell ref="A3:E3"/>
    <mergeCell ref="A15:E15"/>
    <mergeCell ref="A24:D24"/>
  </mergeCells>
  <pageMargins left="0.511811024" right="0.511811024" top="0.78740157499999996" bottom="0.78740157499999996" header="0.31496062000000002" footer="0.31496062000000002"/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BD9C29-C1DC-4909-8DEF-3F02E0D1492D}">
  <sheetPr codeName="Planilha22"/>
  <dimension ref="A1:L34"/>
  <sheetViews>
    <sheetView workbookViewId="0">
      <selection sqref="A1:G6"/>
    </sheetView>
  </sheetViews>
  <sheetFormatPr defaultColWidth="13.33203125" defaultRowHeight="15.75" customHeight="1" x14ac:dyDescent="0.3"/>
  <cols>
    <col min="1" max="11" width="10.33203125" customWidth="1"/>
  </cols>
  <sheetData>
    <row r="1" spans="1:12" ht="15.75" customHeight="1" x14ac:dyDescent="0.3">
      <c r="A1" t="s">
        <v>109</v>
      </c>
      <c r="B1" s="19" t="s">
        <v>1</v>
      </c>
      <c r="C1" t="s">
        <v>2</v>
      </c>
      <c r="D1" t="s">
        <v>7</v>
      </c>
      <c r="E1" t="s">
        <v>112</v>
      </c>
      <c r="F1" t="s">
        <v>113</v>
      </c>
      <c r="G1" t="s">
        <v>114</v>
      </c>
    </row>
    <row r="2" spans="1:12" ht="15.75" customHeight="1" x14ac:dyDescent="0.3">
      <c r="A2" t="s">
        <v>59</v>
      </c>
      <c r="B2" s="62">
        <v>17</v>
      </c>
      <c r="C2" s="62">
        <v>18</v>
      </c>
      <c r="D2" s="148">
        <v>-1</v>
      </c>
      <c r="E2">
        <v>20.2</v>
      </c>
      <c r="F2" s="62">
        <v>756</v>
      </c>
      <c r="G2" s="38">
        <v>-1.2999999999999999E-3</v>
      </c>
    </row>
    <row r="3" spans="1:12" ht="15.75" customHeight="1" x14ac:dyDescent="0.3">
      <c r="A3" t="s">
        <v>60</v>
      </c>
      <c r="B3" s="63">
        <v>685</v>
      </c>
      <c r="C3" s="63">
        <v>461</v>
      </c>
      <c r="D3" s="151">
        <v>224</v>
      </c>
      <c r="E3">
        <v>15.6</v>
      </c>
      <c r="F3" s="63">
        <v>11401</v>
      </c>
      <c r="G3" s="38">
        <v>0.02</v>
      </c>
    </row>
    <row r="4" spans="1:12" ht="15.75" customHeight="1" x14ac:dyDescent="0.3">
      <c r="A4" t="s">
        <v>61</v>
      </c>
      <c r="B4" s="64">
        <v>172</v>
      </c>
      <c r="C4" s="64">
        <v>139</v>
      </c>
      <c r="D4" s="152">
        <v>33</v>
      </c>
      <c r="E4">
        <v>12.4</v>
      </c>
      <c r="F4" s="64">
        <v>1996</v>
      </c>
      <c r="G4" s="38">
        <v>1.6799999999999999E-2</v>
      </c>
    </row>
    <row r="5" spans="1:12" ht="15.75" customHeight="1" x14ac:dyDescent="0.3">
      <c r="A5" t="s">
        <v>62</v>
      </c>
      <c r="B5" s="63">
        <v>484</v>
      </c>
      <c r="C5" s="63">
        <v>562</v>
      </c>
      <c r="D5" s="153">
        <v>-78</v>
      </c>
      <c r="E5">
        <v>16.3</v>
      </c>
      <c r="F5" s="63">
        <v>11311</v>
      </c>
      <c r="G5" s="38">
        <v>-6.7999999999999996E-3</v>
      </c>
    </row>
    <row r="6" spans="1:12" ht="15.75" customHeight="1" x14ac:dyDescent="0.3">
      <c r="A6" t="s">
        <v>63</v>
      </c>
      <c r="B6" s="64">
        <v>584</v>
      </c>
      <c r="C6" s="64">
        <v>466</v>
      </c>
      <c r="D6" s="148">
        <v>118</v>
      </c>
      <c r="E6">
        <v>22.5</v>
      </c>
      <c r="F6" s="64">
        <v>17792</v>
      </c>
      <c r="G6" s="38">
        <v>6.7000000000000002E-3</v>
      </c>
    </row>
    <row r="7" spans="1:12" ht="15.75" customHeight="1" x14ac:dyDescent="0.3">
      <c r="D7" s="143"/>
    </row>
    <row r="8" spans="1:12" ht="15.75" customHeight="1" x14ac:dyDescent="0.3">
      <c r="A8" t="s">
        <v>109</v>
      </c>
      <c r="B8" t="s">
        <v>58</v>
      </c>
      <c r="C8" t="s">
        <v>110</v>
      </c>
      <c r="D8" s="143" t="s">
        <v>111</v>
      </c>
      <c r="E8" t="s">
        <v>1</v>
      </c>
      <c r="F8" t="s">
        <v>2</v>
      </c>
      <c r="G8" t="s">
        <v>7</v>
      </c>
      <c r="H8" t="s">
        <v>112</v>
      </c>
      <c r="I8" t="s">
        <v>113</v>
      </c>
      <c r="J8" t="s">
        <v>114</v>
      </c>
    </row>
    <row r="9" spans="1:12" ht="15.75" customHeight="1" x14ac:dyDescent="0.3">
      <c r="A9" t="s">
        <v>62</v>
      </c>
      <c r="B9" t="s">
        <v>115</v>
      </c>
      <c r="C9" t="s">
        <v>116</v>
      </c>
      <c r="D9" s="143" t="s">
        <v>66</v>
      </c>
      <c r="E9" s="66">
        <v>41</v>
      </c>
      <c r="F9" s="66">
        <v>60</v>
      </c>
      <c r="G9" s="148">
        <v>-19</v>
      </c>
      <c r="H9">
        <v>22.8</v>
      </c>
      <c r="I9" s="66">
        <v>1782</v>
      </c>
      <c r="J9" s="142">
        <v>-1.0500000000000001E-2</v>
      </c>
    </row>
    <row r="10" spans="1:12" ht="15.75" customHeight="1" x14ac:dyDescent="0.3">
      <c r="A10" t="s">
        <v>62</v>
      </c>
      <c r="B10" t="s">
        <v>115</v>
      </c>
      <c r="C10" t="s">
        <v>116</v>
      </c>
      <c r="D10" t="s">
        <v>67</v>
      </c>
      <c r="E10" s="67">
        <v>91</v>
      </c>
      <c r="F10" s="67">
        <v>64</v>
      </c>
      <c r="G10" s="151">
        <v>27</v>
      </c>
      <c r="H10">
        <v>13</v>
      </c>
      <c r="I10" s="67">
        <v>1570</v>
      </c>
      <c r="J10" s="142">
        <v>1.7500000000000002E-2</v>
      </c>
    </row>
    <row r="11" spans="1:12" ht="15.75" customHeight="1" x14ac:dyDescent="0.3">
      <c r="A11" t="s">
        <v>62</v>
      </c>
      <c r="B11" t="s">
        <v>115</v>
      </c>
      <c r="C11" t="s">
        <v>116</v>
      </c>
      <c r="D11" t="s">
        <v>43</v>
      </c>
      <c r="E11" s="68">
        <v>352</v>
      </c>
      <c r="F11" s="68">
        <v>438</v>
      </c>
      <c r="G11" s="152">
        <v>-86</v>
      </c>
      <c r="H11">
        <v>15.9</v>
      </c>
      <c r="I11" s="68">
        <v>7959</v>
      </c>
      <c r="J11" s="142">
        <v>-1.0699999999999999E-2</v>
      </c>
    </row>
    <row r="12" spans="1:12" ht="15.75" customHeight="1" x14ac:dyDescent="0.3">
      <c r="E12" s="69"/>
      <c r="F12" s="69"/>
      <c r="G12" s="153"/>
      <c r="I12" s="69"/>
    </row>
    <row r="13" spans="1:12" ht="15.75" customHeight="1" x14ac:dyDescent="0.3">
      <c r="A13" t="s">
        <v>109</v>
      </c>
      <c r="B13" t="s">
        <v>58</v>
      </c>
      <c r="C13" t="s">
        <v>110</v>
      </c>
      <c r="D13" t="s">
        <v>111</v>
      </c>
      <c r="E13" t="s">
        <v>125</v>
      </c>
      <c r="F13" t="s">
        <v>1</v>
      </c>
      <c r="G13" t="s">
        <v>2</v>
      </c>
      <c r="H13" t="s">
        <v>7</v>
      </c>
      <c r="I13" t="s">
        <v>112</v>
      </c>
      <c r="J13" t="s">
        <v>113</v>
      </c>
      <c r="K13" t="s">
        <v>114</v>
      </c>
      <c r="L13" t="s">
        <v>150</v>
      </c>
    </row>
    <row r="14" spans="1:12" ht="15.75" customHeight="1" x14ac:dyDescent="0.3">
      <c r="A14" t="s">
        <v>62</v>
      </c>
      <c r="B14" t="s">
        <v>115</v>
      </c>
      <c r="C14" t="s">
        <v>116</v>
      </c>
      <c r="D14" t="s">
        <v>43</v>
      </c>
      <c r="E14" t="s">
        <v>136</v>
      </c>
      <c r="F14">
        <v>23</v>
      </c>
      <c r="G14">
        <v>20</v>
      </c>
      <c r="H14" s="71">
        <v>3</v>
      </c>
      <c r="I14">
        <v>7.6</v>
      </c>
      <c r="J14" s="37">
        <v>164</v>
      </c>
      <c r="K14" s="38">
        <v>1.8599999999999998E-2</v>
      </c>
    </row>
    <row r="15" spans="1:12" ht="15.75" customHeight="1" x14ac:dyDescent="0.3">
      <c r="A15" t="s">
        <v>62</v>
      </c>
      <c r="B15" t="s">
        <v>115</v>
      </c>
      <c r="C15" t="s">
        <v>116</v>
      </c>
      <c r="D15" t="s">
        <v>43</v>
      </c>
      <c r="E15" t="s">
        <v>137</v>
      </c>
      <c r="F15">
        <v>10</v>
      </c>
      <c r="G15">
        <v>10</v>
      </c>
      <c r="H15" s="73">
        <v>0</v>
      </c>
      <c r="I15">
        <v>22.9</v>
      </c>
      <c r="J15" s="37">
        <v>315</v>
      </c>
      <c r="K15" s="38">
        <v>0</v>
      </c>
    </row>
    <row r="16" spans="1:12" ht="15.75" customHeight="1" x14ac:dyDescent="0.3">
      <c r="A16" t="s">
        <v>62</v>
      </c>
      <c r="B16" t="s">
        <v>115</v>
      </c>
      <c r="C16" t="s">
        <v>116</v>
      </c>
      <c r="D16" t="s">
        <v>43</v>
      </c>
      <c r="E16" t="s">
        <v>138</v>
      </c>
      <c r="F16" s="37">
        <v>28</v>
      </c>
      <c r="G16" s="37">
        <v>20</v>
      </c>
      <c r="H16" s="75">
        <v>8</v>
      </c>
      <c r="I16">
        <v>11.6</v>
      </c>
      <c r="J16" s="37">
        <v>605</v>
      </c>
      <c r="K16" s="38">
        <v>1.34E-2</v>
      </c>
    </row>
    <row r="17" spans="1:12" ht="15.75" customHeight="1" x14ac:dyDescent="0.3">
      <c r="A17" t="s">
        <v>62</v>
      </c>
      <c r="B17" t="s">
        <v>115</v>
      </c>
      <c r="C17" t="s">
        <v>116</v>
      </c>
      <c r="D17" s="146" t="s">
        <v>43</v>
      </c>
      <c r="E17" t="s">
        <v>139</v>
      </c>
      <c r="F17" s="37">
        <v>23</v>
      </c>
      <c r="G17" s="37">
        <v>28</v>
      </c>
      <c r="H17" s="77">
        <v>-5</v>
      </c>
      <c r="I17">
        <v>38.799999999999997</v>
      </c>
      <c r="J17" s="37">
        <v>797</v>
      </c>
      <c r="K17" s="38">
        <v>-6.1999999999999998E-3</v>
      </c>
    </row>
    <row r="18" spans="1:12" ht="15.75" customHeight="1" x14ac:dyDescent="0.3">
      <c r="A18" t="s">
        <v>62</v>
      </c>
      <c r="B18" t="s">
        <v>115</v>
      </c>
      <c r="C18" t="s">
        <v>116</v>
      </c>
      <c r="D18" s="146" t="s">
        <v>43</v>
      </c>
      <c r="E18" t="s">
        <v>140</v>
      </c>
      <c r="F18" s="37">
        <v>30</v>
      </c>
      <c r="G18" s="37">
        <v>32</v>
      </c>
      <c r="H18" s="71">
        <v>-2</v>
      </c>
      <c r="I18">
        <v>11.3</v>
      </c>
      <c r="J18" s="37">
        <v>576</v>
      </c>
      <c r="K18" s="38">
        <v>-3.5000000000000001E-3</v>
      </c>
    </row>
    <row r="19" spans="1:12" ht="15.75" customHeight="1" x14ac:dyDescent="0.3">
      <c r="A19" t="s">
        <v>62</v>
      </c>
      <c r="B19" t="s">
        <v>115</v>
      </c>
      <c r="C19" t="s">
        <v>116</v>
      </c>
      <c r="D19" s="146" t="s">
        <v>43</v>
      </c>
      <c r="E19" t="s">
        <v>141</v>
      </c>
      <c r="F19" s="37">
        <v>24</v>
      </c>
      <c r="G19" s="37">
        <v>24</v>
      </c>
      <c r="H19" s="73">
        <v>0</v>
      </c>
      <c r="I19">
        <v>25.1</v>
      </c>
      <c r="J19" s="37">
        <v>723</v>
      </c>
      <c r="K19" s="38">
        <v>0</v>
      </c>
    </row>
    <row r="20" spans="1:12" ht="15.75" customHeight="1" x14ac:dyDescent="0.3">
      <c r="A20" t="s">
        <v>62</v>
      </c>
      <c r="B20" t="s">
        <v>115</v>
      </c>
      <c r="C20" t="s">
        <v>116</v>
      </c>
      <c r="D20" s="146" t="s">
        <v>43</v>
      </c>
      <c r="E20" t="s">
        <v>131</v>
      </c>
      <c r="F20" s="37">
        <v>56</v>
      </c>
      <c r="G20" s="37">
        <v>81</v>
      </c>
      <c r="H20" s="71">
        <v>-25</v>
      </c>
      <c r="I20">
        <v>16</v>
      </c>
      <c r="J20" s="37">
        <v>1349</v>
      </c>
      <c r="K20" s="38">
        <v>-1.8200000000000001E-2</v>
      </c>
    </row>
    <row r="21" spans="1:12" ht="15.75" customHeight="1" x14ac:dyDescent="0.3">
      <c r="A21" t="s">
        <v>62</v>
      </c>
      <c r="B21" t="s">
        <v>115</v>
      </c>
      <c r="C21" t="s">
        <v>116</v>
      </c>
      <c r="D21" t="s">
        <v>43</v>
      </c>
      <c r="E21" t="s">
        <v>142</v>
      </c>
      <c r="F21" s="37">
        <v>158</v>
      </c>
      <c r="G21" s="37">
        <v>223</v>
      </c>
      <c r="H21" s="77">
        <v>-65</v>
      </c>
      <c r="I21">
        <v>13.5</v>
      </c>
      <c r="J21" s="37">
        <v>3430</v>
      </c>
      <c r="K21" s="38">
        <v>-1.8599999999999998E-2</v>
      </c>
    </row>
    <row r="23" spans="1:12" ht="15.75" customHeight="1" x14ac:dyDescent="0.3">
      <c r="A23" t="s">
        <v>109</v>
      </c>
      <c r="B23" t="s">
        <v>58</v>
      </c>
      <c r="C23" t="s">
        <v>110</v>
      </c>
      <c r="D23" t="s">
        <v>111</v>
      </c>
      <c r="E23" t="s">
        <v>125</v>
      </c>
      <c r="F23" t="s">
        <v>1</v>
      </c>
      <c r="G23" t="s">
        <v>2</v>
      </c>
      <c r="H23" t="s">
        <v>7</v>
      </c>
      <c r="I23" t="s">
        <v>112</v>
      </c>
      <c r="J23" t="s">
        <v>113</v>
      </c>
      <c r="K23" t="s">
        <v>114</v>
      </c>
      <c r="L23" t="s">
        <v>151</v>
      </c>
    </row>
    <row r="24" spans="1:12" ht="15.75" customHeight="1" x14ac:dyDescent="0.3">
      <c r="A24" t="s">
        <v>62</v>
      </c>
      <c r="B24" t="s">
        <v>115</v>
      </c>
      <c r="C24" t="s">
        <v>116</v>
      </c>
      <c r="D24" t="s">
        <v>43</v>
      </c>
      <c r="E24" t="s">
        <v>136</v>
      </c>
      <c r="F24" s="37">
        <v>23</v>
      </c>
      <c r="G24" s="37">
        <v>20</v>
      </c>
      <c r="H24" s="71">
        <v>3</v>
      </c>
      <c r="I24">
        <v>7.6</v>
      </c>
      <c r="J24" s="72">
        <v>164</v>
      </c>
      <c r="K24" s="38">
        <v>1.8599999999999998E-2</v>
      </c>
    </row>
    <row r="25" spans="1:12" ht="15.75" customHeight="1" x14ac:dyDescent="0.3">
      <c r="A25" t="s">
        <v>62</v>
      </c>
      <c r="B25" t="s">
        <v>115</v>
      </c>
      <c r="C25" t="s">
        <v>116</v>
      </c>
      <c r="D25" t="s">
        <v>43</v>
      </c>
      <c r="E25" t="s">
        <v>137</v>
      </c>
      <c r="F25" s="37">
        <v>10</v>
      </c>
      <c r="G25" s="37">
        <v>10</v>
      </c>
      <c r="H25" s="73">
        <v>0</v>
      </c>
      <c r="I25">
        <v>22.9</v>
      </c>
      <c r="J25" s="74">
        <v>315</v>
      </c>
      <c r="K25" s="38">
        <v>0</v>
      </c>
    </row>
    <row r="26" spans="1:12" ht="15.75" customHeight="1" x14ac:dyDescent="0.3">
      <c r="A26" t="s">
        <v>62</v>
      </c>
      <c r="B26" t="s">
        <v>115</v>
      </c>
      <c r="C26" s="146" t="s">
        <v>116</v>
      </c>
      <c r="D26" t="s">
        <v>43</v>
      </c>
      <c r="E26" t="s">
        <v>138</v>
      </c>
      <c r="F26" s="37">
        <v>28</v>
      </c>
      <c r="G26" s="37">
        <v>20</v>
      </c>
      <c r="H26" s="75">
        <v>8</v>
      </c>
      <c r="I26">
        <v>11.6</v>
      </c>
      <c r="J26" s="76">
        <v>605</v>
      </c>
      <c r="K26" s="38">
        <v>1.34E-2</v>
      </c>
    </row>
    <row r="27" spans="1:12" ht="15.75" customHeight="1" x14ac:dyDescent="0.3">
      <c r="A27" t="s">
        <v>62</v>
      </c>
      <c r="B27" t="s">
        <v>115</v>
      </c>
      <c r="C27" s="146" t="s">
        <v>116</v>
      </c>
      <c r="D27" t="s">
        <v>43</v>
      </c>
      <c r="E27" t="s">
        <v>139</v>
      </c>
      <c r="F27" s="37">
        <v>23</v>
      </c>
      <c r="G27" s="37">
        <v>28</v>
      </c>
      <c r="H27" s="77">
        <v>-5</v>
      </c>
      <c r="I27">
        <v>38.799999999999997</v>
      </c>
      <c r="J27" s="78">
        <v>797</v>
      </c>
      <c r="K27" s="38">
        <v>-6.1999999999999998E-3</v>
      </c>
    </row>
    <row r="28" spans="1:12" ht="15.75" customHeight="1" x14ac:dyDescent="0.3">
      <c r="A28" t="s">
        <v>62</v>
      </c>
      <c r="B28" t="s">
        <v>115</v>
      </c>
      <c r="C28" s="146" t="s">
        <v>116</v>
      </c>
      <c r="D28" t="s">
        <v>43</v>
      </c>
      <c r="E28" t="s">
        <v>140</v>
      </c>
      <c r="F28" s="37">
        <v>30</v>
      </c>
      <c r="G28" s="37">
        <v>32</v>
      </c>
      <c r="H28" s="71">
        <v>-2</v>
      </c>
      <c r="I28">
        <v>11.3</v>
      </c>
      <c r="J28" s="72">
        <v>576</v>
      </c>
      <c r="K28" s="38">
        <v>-3.5000000000000001E-3</v>
      </c>
    </row>
    <row r="29" spans="1:12" ht="15.75" customHeight="1" x14ac:dyDescent="0.3">
      <c r="A29" t="s">
        <v>62</v>
      </c>
      <c r="B29" t="s">
        <v>115</v>
      </c>
      <c r="C29" s="146" t="s">
        <v>116</v>
      </c>
      <c r="D29" t="s">
        <v>43</v>
      </c>
      <c r="E29" t="s">
        <v>141</v>
      </c>
      <c r="F29" s="37">
        <v>24</v>
      </c>
      <c r="G29" s="37">
        <v>24</v>
      </c>
      <c r="H29" s="73">
        <v>0</v>
      </c>
      <c r="I29">
        <v>25.1</v>
      </c>
      <c r="J29" s="74">
        <v>723</v>
      </c>
      <c r="K29" s="38">
        <v>0</v>
      </c>
    </row>
    <row r="30" spans="1:12" ht="15.75" customHeight="1" x14ac:dyDescent="0.3">
      <c r="A30" t="s">
        <v>62</v>
      </c>
      <c r="B30" t="s">
        <v>115</v>
      </c>
      <c r="C30" s="146" t="s">
        <v>116</v>
      </c>
      <c r="D30" t="s">
        <v>43</v>
      </c>
      <c r="E30" t="s">
        <v>131</v>
      </c>
      <c r="F30" s="37">
        <v>56</v>
      </c>
      <c r="G30" s="37">
        <v>81</v>
      </c>
      <c r="H30" s="71">
        <v>-25</v>
      </c>
      <c r="I30">
        <v>16</v>
      </c>
      <c r="J30" s="72">
        <v>1349</v>
      </c>
      <c r="K30" s="38">
        <v>-1.8200000000000001E-2</v>
      </c>
    </row>
    <row r="31" spans="1:12" ht="15.75" customHeight="1" x14ac:dyDescent="0.3">
      <c r="A31" t="s">
        <v>62</v>
      </c>
      <c r="B31" t="s">
        <v>115</v>
      </c>
      <c r="C31" s="146" t="s">
        <v>116</v>
      </c>
      <c r="D31" t="s">
        <v>43</v>
      </c>
      <c r="E31" t="s">
        <v>142</v>
      </c>
      <c r="F31" s="37">
        <v>158</v>
      </c>
      <c r="G31" s="37">
        <v>223</v>
      </c>
      <c r="H31" s="77">
        <v>-65</v>
      </c>
      <c r="I31">
        <v>13.5</v>
      </c>
      <c r="J31" s="78">
        <v>3430</v>
      </c>
      <c r="K31" s="38">
        <v>-1.8599999999999998E-2</v>
      </c>
    </row>
    <row r="32" spans="1:12" ht="15.75" customHeight="1" x14ac:dyDescent="0.3">
      <c r="C32" s="146"/>
    </row>
    <row r="33" spans="3:3" ht="15.75" customHeight="1" x14ac:dyDescent="0.3">
      <c r="C33" s="146"/>
    </row>
    <row r="34" spans="3:3" ht="15.75" customHeight="1" x14ac:dyDescent="0.3">
      <c r="C34" s="146"/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Planilha3"/>
  <dimension ref="A1:U154"/>
  <sheetViews>
    <sheetView topLeftCell="A35" zoomScale="98" zoomScaleNormal="98" workbookViewId="0">
      <selection activeCell="B48" sqref="B48:E48"/>
    </sheetView>
  </sheetViews>
  <sheetFormatPr defaultColWidth="9.33203125" defaultRowHeight="14.4" x14ac:dyDescent="0.3"/>
  <cols>
    <col min="1" max="1" width="18" style="1" customWidth="1"/>
    <col min="2" max="2" width="11.77734375" style="2" customWidth="1"/>
    <col min="3" max="3" width="12.21875" style="2" customWidth="1"/>
    <col min="4" max="4" width="9.6640625" style="2" bestFit="1" customWidth="1"/>
    <col min="5" max="5" width="10.6640625" style="2" bestFit="1" customWidth="1"/>
    <col min="6" max="6" width="9.33203125" style="3"/>
    <col min="7" max="7" width="59.6640625" style="3" customWidth="1"/>
    <col min="8" max="10" width="12.44140625" style="3" customWidth="1"/>
    <col min="11" max="14" width="9.33203125" style="3"/>
    <col min="15" max="15" width="14.33203125" style="3" bestFit="1" customWidth="1"/>
    <col min="16" max="16384" width="9.33203125" style="3"/>
  </cols>
  <sheetData>
    <row r="1" spans="1:21" x14ac:dyDescent="0.3">
      <c r="A1" s="32" t="s">
        <v>46</v>
      </c>
    </row>
    <row r="2" spans="1:21" ht="39.75" customHeight="1" x14ac:dyDescent="0.3">
      <c r="A2" s="161" t="s">
        <v>10</v>
      </c>
      <c r="B2" s="162"/>
      <c r="C2" s="162"/>
      <c r="D2" s="162"/>
      <c r="E2" s="163"/>
    </row>
    <row r="3" spans="1:21" s="6" customFormat="1" ht="59.25" customHeight="1" x14ac:dyDescent="0.3">
      <c r="A3" s="164" t="s">
        <v>3</v>
      </c>
      <c r="B3" s="164" t="s">
        <v>0</v>
      </c>
      <c r="C3" s="164"/>
      <c r="D3" s="164"/>
      <c r="E3" s="164"/>
      <c r="H3" s="139">
        <v>46023</v>
      </c>
      <c r="M3" s="137"/>
      <c r="N3" s="137"/>
      <c r="O3" s="137"/>
      <c r="Q3" s="137"/>
      <c r="R3" s="138"/>
    </row>
    <row r="4" spans="1:21" s="4" customFormat="1" x14ac:dyDescent="0.3">
      <c r="A4" s="164"/>
      <c r="B4" s="12" t="s">
        <v>1</v>
      </c>
      <c r="C4" s="12" t="s">
        <v>2</v>
      </c>
      <c r="D4" s="12" t="s">
        <v>7</v>
      </c>
      <c r="E4" s="7" t="s">
        <v>4</v>
      </c>
      <c r="G4" s="156" t="str">
        <f>"MOVIMENTAÇÃO DO EMPREGO CELETISTA - SERVIÇOS - ESP - " &amp; UPPER(TEXT(H3,"mmmm aa"))</f>
        <v>MOVIMENTAÇÃO DO EMPREGO CELETISTA - SERVIÇOS - ESP - JANEIRO 26</v>
      </c>
      <c r="H4" s="156"/>
      <c r="I4" s="156"/>
      <c r="J4" s="156"/>
    </row>
    <row r="5" spans="1:21" x14ac:dyDescent="0.3">
      <c r="A5" s="7">
        <v>2010</v>
      </c>
      <c r="B5" s="13">
        <v>2751359</v>
      </c>
      <c r="C5" s="13">
        <v>-2411850</v>
      </c>
      <c r="D5" s="13">
        <v>339509</v>
      </c>
      <c r="E5" s="13">
        <f t="shared" ref="E5:E14" si="0">E6-D6</f>
        <v>5487667</v>
      </c>
      <c r="G5" s="28" t="s">
        <v>23</v>
      </c>
      <c r="H5" s="29" t="s">
        <v>24</v>
      </c>
      <c r="I5" s="28" t="s">
        <v>25</v>
      </c>
      <c r="J5" s="29" t="s">
        <v>26</v>
      </c>
      <c r="K5" s="8"/>
      <c r="L5" s="4" t="s">
        <v>109</v>
      </c>
      <c r="M5" s="4" t="s">
        <v>58</v>
      </c>
      <c r="N5" s="4" t="s">
        <v>110</v>
      </c>
      <c r="O5" s="4" t="s">
        <v>1</v>
      </c>
      <c r="P5" s="4" t="s">
        <v>2</v>
      </c>
      <c r="Q5" s="4" t="s">
        <v>7</v>
      </c>
      <c r="R5" s="4" t="s">
        <v>112</v>
      </c>
      <c r="S5" s="4" t="s">
        <v>113</v>
      </c>
      <c r="T5" s="4" t="s">
        <v>114</v>
      </c>
    </row>
    <row r="6" spans="1:21" x14ac:dyDescent="0.3">
      <c r="A6" s="7">
        <v>2011</v>
      </c>
      <c r="B6" s="13">
        <v>3032692</v>
      </c>
      <c r="C6" s="13">
        <v>-2726212</v>
      </c>
      <c r="D6" s="13">
        <v>306480</v>
      </c>
      <c r="E6" s="13">
        <f t="shared" si="0"/>
        <v>5794147</v>
      </c>
      <c r="G6" s="26" t="s">
        <v>18</v>
      </c>
      <c r="H6" s="45">
        <v>2535</v>
      </c>
      <c r="I6" s="45">
        <v>3852</v>
      </c>
      <c r="J6" s="45">
        <v>-1317</v>
      </c>
      <c r="K6" s="8"/>
      <c r="L6" s="3" t="s">
        <v>63</v>
      </c>
      <c r="M6" s="3" t="s">
        <v>117</v>
      </c>
      <c r="N6" s="3" t="s">
        <v>18</v>
      </c>
      <c r="O6" s="8">
        <v>2535</v>
      </c>
      <c r="P6" s="8">
        <v>3852</v>
      </c>
      <c r="Q6" s="8">
        <v>-1317</v>
      </c>
      <c r="R6" s="3">
        <v>72.2</v>
      </c>
      <c r="S6" s="8">
        <v>236476</v>
      </c>
      <c r="T6" s="11">
        <v>-5.4999999999999997E-3</v>
      </c>
      <c r="U6" s="11"/>
    </row>
    <row r="7" spans="1:21" x14ac:dyDescent="0.3">
      <c r="A7" s="7">
        <v>2012</v>
      </c>
      <c r="B7" s="13">
        <v>2999299</v>
      </c>
      <c r="C7" s="13">
        <v>-2789837</v>
      </c>
      <c r="D7" s="13">
        <v>209462</v>
      </c>
      <c r="E7" s="13">
        <f t="shared" si="0"/>
        <v>6003609</v>
      </c>
      <c r="G7" s="27" t="s">
        <v>19</v>
      </c>
      <c r="H7" s="45">
        <v>24103</v>
      </c>
      <c r="I7" s="45">
        <v>18535</v>
      </c>
      <c r="J7" s="45">
        <v>5568</v>
      </c>
      <c r="L7" s="3" t="s">
        <v>63</v>
      </c>
      <c r="M7" s="3" t="s">
        <v>117</v>
      </c>
      <c r="N7" s="3" t="s">
        <v>19</v>
      </c>
      <c r="O7" s="8">
        <v>24103</v>
      </c>
      <c r="P7" s="8">
        <v>18535</v>
      </c>
      <c r="Q7" s="8">
        <v>5568</v>
      </c>
      <c r="R7" s="3">
        <v>32.1</v>
      </c>
      <c r="S7" s="8">
        <v>590263</v>
      </c>
      <c r="T7" s="11">
        <v>9.4999999999999998E-3</v>
      </c>
      <c r="U7" s="11"/>
    </row>
    <row r="8" spans="1:21" x14ac:dyDescent="0.3">
      <c r="A8" s="7">
        <v>2013</v>
      </c>
      <c r="B8" s="13">
        <v>3030789</v>
      </c>
      <c r="C8" s="13">
        <v>-2868643</v>
      </c>
      <c r="D8" s="13">
        <v>162146</v>
      </c>
      <c r="E8" s="13">
        <f t="shared" si="0"/>
        <v>6165755</v>
      </c>
      <c r="G8" s="27" t="s">
        <v>20</v>
      </c>
      <c r="H8" s="45">
        <v>31858</v>
      </c>
      <c r="I8" s="45">
        <v>31155</v>
      </c>
      <c r="J8" s="45">
        <v>703</v>
      </c>
      <c r="L8" s="3" t="s">
        <v>63</v>
      </c>
      <c r="M8" s="3" t="s">
        <v>117</v>
      </c>
      <c r="N8" s="3" t="s">
        <v>20</v>
      </c>
      <c r="O8" s="8">
        <v>31858</v>
      </c>
      <c r="P8" s="8">
        <v>31155</v>
      </c>
      <c r="Q8" s="8">
        <v>703</v>
      </c>
      <c r="R8" s="3">
        <v>24.5</v>
      </c>
      <c r="S8" s="8">
        <v>1052104</v>
      </c>
      <c r="T8" s="11">
        <v>6.9999999999999999E-4</v>
      </c>
      <c r="U8" s="11"/>
    </row>
    <row r="9" spans="1:21" x14ac:dyDescent="0.3">
      <c r="A9" s="7">
        <v>2014</v>
      </c>
      <c r="B9" s="13">
        <v>3033287</v>
      </c>
      <c r="C9" s="13">
        <v>-2890610</v>
      </c>
      <c r="D9" s="13">
        <v>142677</v>
      </c>
      <c r="E9" s="13">
        <f t="shared" si="0"/>
        <v>6308432</v>
      </c>
      <c r="G9" s="27" t="s">
        <v>21</v>
      </c>
      <c r="H9" s="45">
        <v>39057</v>
      </c>
      <c r="I9" s="45">
        <v>43938</v>
      </c>
      <c r="J9" s="45">
        <v>-4881</v>
      </c>
      <c r="L9" s="3" t="s">
        <v>63</v>
      </c>
      <c r="M9" s="3" t="s">
        <v>118</v>
      </c>
      <c r="O9" s="8">
        <v>39057</v>
      </c>
      <c r="P9" s="8">
        <v>43938</v>
      </c>
      <c r="Q9" s="8">
        <v>-4881</v>
      </c>
      <c r="R9" s="3">
        <v>12.7</v>
      </c>
      <c r="S9" s="8">
        <v>690251</v>
      </c>
      <c r="T9" s="11">
        <v>-7.0000000000000001E-3</v>
      </c>
      <c r="U9" s="11"/>
    </row>
    <row r="10" spans="1:21" x14ac:dyDescent="0.3">
      <c r="A10" s="7">
        <v>2015</v>
      </c>
      <c r="B10" s="13">
        <v>2551417</v>
      </c>
      <c r="C10" s="13">
        <v>-2648864</v>
      </c>
      <c r="D10" s="13">
        <v>-97447</v>
      </c>
      <c r="E10" s="13">
        <f t="shared" si="0"/>
        <v>6210985</v>
      </c>
      <c r="G10" s="27" t="s">
        <v>22</v>
      </c>
      <c r="H10" s="45">
        <v>178431</v>
      </c>
      <c r="I10" s="45">
        <v>175451</v>
      </c>
      <c r="J10" s="45">
        <v>2980</v>
      </c>
      <c r="L10" s="3" t="s">
        <v>63</v>
      </c>
      <c r="M10" s="3" t="s">
        <v>119</v>
      </c>
      <c r="N10" s="3" t="s">
        <v>22</v>
      </c>
      <c r="O10" s="8">
        <v>178431</v>
      </c>
      <c r="P10" s="8">
        <v>175451</v>
      </c>
      <c r="Q10" s="8">
        <v>2980</v>
      </c>
      <c r="R10" s="3">
        <v>10.4</v>
      </c>
      <c r="S10" s="8">
        <v>2212328</v>
      </c>
      <c r="T10" s="11">
        <v>1.2999999999999999E-3</v>
      </c>
      <c r="U10" s="11"/>
    </row>
    <row r="11" spans="1:21" x14ac:dyDescent="0.3">
      <c r="A11" s="7">
        <v>2016</v>
      </c>
      <c r="B11" s="13">
        <v>2126293</v>
      </c>
      <c r="C11" s="13">
        <v>-2254244</v>
      </c>
      <c r="D11" s="13">
        <v>-127951</v>
      </c>
      <c r="E11" s="13">
        <f t="shared" si="0"/>
        <v>6083034</v>
      </c>
      <c r="G11" s="27" t="s">
        <v>27</v>
      </c>
      <c r="H11" s="45">
        <v>9758</v>
      </c>
      <c r="I11" s="45">
        <v>9828</v>
      </c>
      <c r="J11" s="45">
        <v>-70</v>
      </c>
      <c r="L11" s="3" t="s">
        <v>63</v>
      </c>
      <c r="M11" s="3" t="s">
        <v>119</v>
      </c>
      <c r="N11" s="3" t="s">
        <v>123</v>
      </c>
      <c r="O11" s="8">
        <v>9758</v>
      </c>
      <c r="P11" s="8">
        <v>9828</v>
      </c>
      <c r="Q11" s="8">
        <v>-70</v>
      </c>
      <c r="R11" s="3">
        <v>43</v>
      </c>
      <c r="S11" s="8">
        <v>462347</v>
      </c>
      <c r="T11" s="11">
        <v>-2.0000000000000001E-4</v>
      </c>
      <c r="U11" s="11"/>
    </row>
    <row r="12" spans="1:21" x14ac:dyDescent="0.3">
      <c r="A12" s="7">
        <v>2017</v>
      </c>
      <c r="B12" s="13">
        <v>2148242</v>
      </c>
      <c r="C12" s="13">
        <v>-2125739</v>
      </c>
      <c r="D12" s="13">
        <v>22503</v>
      </c>
      <c r="E12" s="13">
        <f t="shared" si="0"/>
        <v>6105537</v>
      </c>
      <c r="G12" s="26" t="s">
        <v>28</v>
      </c>
      <c r="H12" s="45">
        <v>2057</v>
      </c>
      <c r="I12" s="45">
        <v>1984</v>
      </c>
      <c r="J12" s="45">
        <v>73</v>
      </c>
      <c r="L12" s="3" t="s">
        <v>63</v>
      </c>
      <c r="M12" s="3" t="s">
        <v>119</v>
      </c>
      <c r="N12" s="3" t="s">
        <v>28</v>
      </c>
      <c r="O12" s="8">
        <v>2057</v>
      </c>
      <c r="P12" s="8">
        <v>1984</v>
      </c>
      <c r="Q12" s="8">
        <v>73</v>
      </c>
      <c r="R12" s="3">
        <v>23.3</v>
      </c>
      <c r="S12" s="8">
        <v>63015</v>
      </c>
      <c r="T12" s="11">
        <v>1.1999999999999999E-3</v>
      </c>
      <c r="U12" s="11"/>
    </row>
    <row r="13" spans="1:21" x14ac:dyDescent="0.3">
      <c r="A13" s="7">
        <v>2018</v>
      </c>
      <c r="B13" s="13">
        <v>2324628</v>
      </c>
      <c r="C13" s="13">
        <v>-2190138</v>
      </c>
      <c r="D13" s="13">
        <v>134490</v>
      </c>
      <c r="E13" s="13">
        <f t="shared" si="0"/>
        <v>6240027</v>
      </c>
      <c r="G13" s="27" t="s">
        <v>29</v>
      </c>
      <c r="H13" s="45">
        <v>26877</v>
      </c>
      <c r="I13" s="45">
        <v>23276</v>
      </c>
      <c r="J13" s="45">
        <v>3601</v>
      </c>
      <c r="L13" s="3" t="s">
        <v>63</v>
      </c>
      <c r="M13" s="3" t="s">
        <v>119</v>
      </c>
      <c r="N13" s="3" t="s">
        <v>29</v>
      </c>
      <c r="O13" s="8">
        <v>26877</v>
      </c>
      <c r="P13" s="8">
        <v>23276</v>
      </c>
      <c r="Q13" s="8">
        <v>3601</v>
      </c>
      <c r="R13" s="3">
        <v>18.8</v>
      </c>
      <c r="S13" s="8">
        <v>582623</v>
      </c>
      <c r="T13" s="11">
        <v>6.1999999999999998E-3</v>
      </c>
      <c r="U13" s="11"/>
    </row>
    <row r="14" spans="1:21" x14ac:dyDescent="0.3">
      <c r="A14" s="7">
        <v>2019</v>
      </c>
      <c r="B14" s="13">
        <v>2489316</v>
      </c>
      <c r="C14" s="13">
        <v>-2353592</v>
      </c>
      <c r="D14" s="13">
        <v>135724</v>
      </c>
      <c r="E14" s="13">
        <f t="shared" si="0"/>
        <v>6375751</v>
      </c>
      <c r="G14" s="27" t="s">
        <v>30</v>
      </c>
      <c r="H14" s="45">
        <v>12588</v>
      </c>
      <c r="I14" s="45">
        <v>13125</v>
      </c>
      <c r="J14" s="45">
        <v>-537</v>
      </c>
      <c r="L14" s="3" t="s">
        <v>63</v>
      </c>
      <c r="M14" s="3" t="s">
        <v>119</v>
      </c>
      <c r="N14" s="3" t="s">
        <v>30</v>
      </c>
      <c r="O14" s="8">
        <v>12588</v>
      </c>
      <c r="P14" s="8">
        <v>13125</v>
      </c>
      <c r="Q14" s="8">
        <v>-537</v>
      </c>
      <c r="R14" s="3">
        <v>28.4</v>
      </c>
      <c r="S14" s="8">
        <v>438082</v>
      </c>
      <c r="T14" s="11">
        <v>-1.1999999999999999E-3</v>
      </c>
      <c r="U14" s="11"/>
    </row>
    <row r="15" spans="1:21" x14ac:dyDescent="0.3">
      <c r="A15" s="7">
        <v>2020</v>
      </c>
      <c r="B15" s="13">
        <v>2582110</v>
      </c>
      <c r="C15" s="13">
        <v>2674760</v>
      </c>
      <c r="D15" s="13">
        <v>-92650</v>
      </c>
      <c r="E15" s="13">
        <v>6283101</v>
      </c>
      <c r="G15" s="27" t="s">
        <v>31</v>
      </c>
      <c r="H15" s="45">
        <v>5482</v>
      </c>
      <c r="I15" s="45">
        <v>4706</v>
      </c>
      <c r="J15" s="45">
        <v>776</v>
      </c>
      <c r="L15" s="3" t="s">
        <v>63</v>
      </c>
      <c r="M15" s="3" t="s">
        <v>120</v>
      </c>
      <c r="N15" s="3" t="s">
        <v>31</v>
      </c>
      <c r="O15" s="8">
        <v>5482</v>
      </c>
      <c r="P15" s="8">
        <v>4706</v>
      </c>
      <c r="Q15" s="8">
        <v>776</v>
      </c>
      <c r="R15" s="3">
        <v>16.8</v>
      </c>
      <c r="S15" s="8">
        <v>105982</v>
      </c>
      <c r="T15" s="11">
        <v>7.4000000000000003E-3</v>
      </c>
      <c r="U15" s="11"/>
    </row>
    <row r="16" spans="1:21" x14ac:dyDescent="0.3">
      <c r="A16" s="7">
        <v>2021</v>
      </c>
      <c r="B16" s="13">
        <v>3509060</v>
      </c>
      <c r="C16" s="13">
        <v>3097504</v>
      </c>
      <c r="D16" s="13">
        <v>411556</v>
      </c>
      <c r="E16" s="13">
        <v>6694657</v>
      </c>
      <c r="G16" s="27" t="s">
        <v>32</v>
      </c>
      <c r="H16" s="45">
        <v>8</v>
      </c>
      <c r="I16" s="45">
        <v>9</v>
      </c>
      <c r="J16" s="45">
        <v>-1</v>
      </c>
      <c r="L16" s="3" t="s">
        <v>63</v>
      </c>
      <c r="M16" s="3" t="s">
        <v>120</v>
      </c>
      <c r="N16" s="3" t="s">
        <v>124</v>
      </c>
      <c r="O16" s="8">
        <v>8</v>
      </c>
      <c r="P16" s="8">
        <v>9</v>
      </c>
      <c r="Q16" s="8">
        <v>-1</v>
      </c>
      <c r="R16" s="3">
        <v>53.2</v>
      </c>
      <c r="S16" s="8">
        <v>584</v>
      </c>
      <c r="T16" s="11">
        <v>-1.6999999999999999E-3</v>
      </c>
      <c r="U16" s="11"/>
    </row>
    <row r="17" spans="1:21" x14ac:dyDescent="0.3">
      <c r="A17" s="7">
        <v>2022</v>
      </c>
      <c r="B17" s="13">
        <v>3853048</v>
      </c>
      <c r="C17" s="13">
        <v>3529906</v>
      </c>
      <c r="D17" s="13">
        <v>323142</v>
      </c>
      <c r="E17" s="13">
        <v>7017799</v>
      </c>
      <c r="F17" s="17"/>
      <c r="G17" s="27" t="s">
        <v>33</v>
      </c>
      <c r="H17" s="45">
        <v>10623</v>
      </c>
      <c r="I17" s="45">
        <v>11552</v>
      </c>
      <c r="J17" s="45">
        <v>-929</v>
      </c>
      <c r="L17" s="3" t="s">
        <v>63</v>
      </c>
      <c r="M17" s="3" t="s">
        <v>120</v>
      </c>
      <c r="N17" s="3" t="s">
        <v>33</v>
      </c>
      <c r="O17" s="8">
        <v>10623</v>
      </c>
      <c r="P17" s="8">
        <v>11552</v>
      </c>
      <c r="Q17" s="8">
        <v>-929</v>
      </c>
      <c r="R17" s="3">
        <v>21.5</v>
      </c>
      <c r="S17" s="8">
        <v>325015</v>
      </c>
      <c r="T17" s="11">
        <v>-2.8999999999999998E-3</v>
      </c>
      <c r="U17" s="11"/>
    </row>
    <row r="18" spans="1:21" x14ac:dyDescent="0.3">
      <c r="A18" s="7">
        <v>2023</v>
      </c>
      <c r="B18" s="13">
        <v>3930155</v>
      </c>
      <c r="C18" s="13">
        <v>3702827</v>
      </c>
      <c r="D18" s="13">
        <v>227328</v>
      </c>
      <c r="E18" s="13">
        <v>7245127</v>
      </c>
      <c r="G18" s="27" t="s">
        <v>34</v>
      </c>
      <c r="H18" s="45">
        <v>19</v>
      </c>
      <c r="I18" s="45">
        <v>11</v>
      </c>
      <c r="J18" s="45">
        <v>8</v>
      </c>
      <c r="L18" s="3" t="s">
        <v>63</v>
      </c>
      <c r="M18" s="3" t="s">
        <v>121</v>
      </c>
      <c r="O18" s="8">
        <v>19</v>
      </c>
      <c r="P18" s="8">
        <v>11</v>
      </c>
      <c r="Q18" s="8">
        <v>8</v>
      </c>
      <c r="R18" s="3">
        <v>4.5</v>
      </c>
      <c r="S18" s="8">
        <v>201</v>
      </c>
      <c r="T18" s="11">
        <v>4.1500000000000002E-2</v>
      </c>
      <c r="U18" s="11"/>
    </row>
    <row r="19" spans="1:21" x14ac:dyDescent="0.3">
      <c r="A19" s="7">
        <v>2024</v>
      </c>
      <c r="B19" s="13">
        <v>4420983</v>
      </c>
      <c r="C19" s="13">
        <v>4146495</v>
      </c>
      <c r="D19" s="13">
        <v>274488</v>
      </c>
      <c r="E19" s="13">
        <v>7519615</v>
      </c>
      <c r="G19" s="27" t="s">
        <v>35</v>
      </c>
      <c r="H19" s="45">
        <v>35014</v>
      </c>
      <c r="I19" s="45">
        <v>37987</v>
      </c>
      <c r="J19" s="45">
        <v>-2973</v>
      </c>
      <c r="L19" s="3" t="s">
        <v>63</v>
      </c>
      <c r="M19" s="3" t="s">
        <v>122</v>
      </c>
      <c r="O19" s="8">
        <v>35014</v>
      </c>
      <c r="P19" s="8">
        <v>37987</v>
      </c>
      <c r="Q19" s="8">
        <v>-2973</v>
      </c>
      <c r="R19" s="3">
        <v>19.3</v>
      </c>
      <c r="S19" s="8">
        <v>942953</v>
      </c>
      <c r="T19" s="11">
        <v>-3.0999999999999999E-3</v>
      </c>
      <c r="U19" s="11"/>
    </row>
    <row r="20" spans="1:21" x14ac:dyDescent="0.3">
      <c r="A20" s="7">
        <v>2025</v>
      </c>
      <c r="B20" s="13">
        <v>4348422</v>
      </c>
      <c r="C20" s="13">
        <v>4033355</v>
      </c>
      <c r="D20" s="13">
        <v>315067</v>
      </c>
      <c r="E20" s="13">
        <v>7831905</v>
      </c>
      <c r="G20" s="27" t="s">
        <v>0</v>
      </c>
      <c r="H20" s="45">
        <f>SUM(H6:H19)</f>
        <v>378410</v>
      </c>
      <c r="I20" s="45">
        <f t="shared" ref="I20:J20" si="1">SUM(I6:I19)</f>
        <v>375409</v>
      </c>
      <c r="J20" s="45">
        <f t="shared" si="1"/>
        <v>3001</v>
      </c>
      <c r="O20" s="8">
        <f t="shared" ref="O20:Q20" si="2">SUM(O6:O19)</f>
        <v>378410</v>
      </c>
      <c r="P20" s="8">
        <f t="shared" si="2"/>
        <v>375409</v>
      </c>
      <c r="Q20" s="8">
        <f t="shared" si="2"/>
        <v>3001</v>
      </c>
      <c r="R20" s="8"/>
      <c r="S20" s="8">
        <f>SUM(S6:S19)</f>
        <v>7702224</v>
      </c>
    </row>
    <row r="21" spans="1:21" x14ac:dyDescent="0.3">
      <c r="A21" s="7">
        <v>2026</v>
      </c>
      <c r="B21" s="13">
        <v>378410</v>
      </c>
      <c r="C21" s="13">
        <v>375409</v>
      </c>
      <c r="D21" s="13">
        <v>3001</v>
      </c>
      <c r="E21" s="13">
        <v>7702224</v>
      </c>
    </row>
    <row r="22" spans="1:21" x14ac:dyDescent="0.3">
      <c r="G22" s="156" t="s">
        <v>36</v>
      </c>
      <c r="H22" s="156"/>
      <c r="I22" s="156"/>
      <c r="J22" s="156"/>
      <c r="S22" s="8"/>
      <c r="T22" s="11"/>
    </row>
    <row r="23" spans="1:21" x14ac:dyDescent="0.3">
      <c r="A23" s="116" t="s">
        <v>145</v>
      </c>
      <c r="B23" s="110" t="s">
        <v>1</v>
      </c>
      <c r="C23" s="110" t="s">
        <v>2</v>
      </c>
      <c r="D23" s="110" t="s">
        <v>7</v>
      </c>
      <c r="E23" s="110" t="s">
        <v>4</v>
      </c>
      <c r="G23" s="28" t="s">
        <v>23</v>
      </c>
      <c r="H23" s="29" t="s">
        <v>24</v>
      </c>
      <c r="I23" s="28" t="s">
        <v>25</v>
      </c>
      <c r="J23" s="29" t="s">
        <v>26</v>
      </c>
      <c r="O23" s="8"/>
      <c r="P23" s="8"/>
      <c r="Q23" s="8"/>
      <c r="S23" s="8"/>
      <c r="T23" s="11"/>
    </row>
    <row r="24" spans="1:21" x14ac:dyDescent="0.3">
      <c r="A24" s="19">
        <v>45292</v>
      </c>
      <c r="B24" s="37">
        <v>347131</v>
      </c>
      <c r="C24" s="37">
        <v>334488</v>
      </c>
      <c r="D24" s="37">
        <v>12643</v>
      </c>
      <c r="E24" s="37">
        <v>7257770</v>
      </c>
      <c r="G24" s="26" t="s">
        <v>18</v>
      </c>
      <c r="H24" s="45">
        <v>2535</v>
      </c>
      <c r="I24" s="45">
        <v>3852</v>
      </c>
      <c r="J24" s="45">
        <v>-1317</v>
      </c>
      <c r="O24" s="8"/>
      <c r="P24" s="8"/>
      <c r="Q24" s="8"/>
      <c r="S24" s="8"/>
      <c r="T24" s="11"/>
    </row>
    <row r="25" spans="1:21" x14ac:dyDescent="0.3">
      <c r="A25" s="19">
        <v>45323</v>
      </c>
      <c r="B25" s="37">
        <v>388443</v>
      </c>
      <c r="C25" s="37">
        <v>321519</v>
      </c>
      <c r="D25" s="37">
        <v>66924</v>
      </c>
      <c r="E25" s="37">
        <v>7324694</v>
      </c>
      <c r="G25" s="27" t="s">
        <v>19</v>
      </c>
      <c r="H25" s="45">
        <v>24103</v>
      </c>
      <c r="I25" s="45">
        <v>18535</v>
      </c>
      <c r="J25" s="45">
        <v>5568</v>
      </c>
      <c r="O25" s="8"/>
      <c r="P25" s="8"/>
      <c r="Q25" s="8"/>
      <c r="S25" s="8"/>
      <c r="T25" s="11"/>
    </row>
    <row r="26" spans="1:21" x14ac:dyDescent="0.3">
      <c r="A26" s="19">
        <v>45352</v>
      </c>
      <c r="B26" s="37">
        <v>394407</v>
      </c>
      <c r="C26" s="37">
        <v>349029</v>
      </c>
      <c r="D26" s="37">
        <v>45378</v>
      </c>
      <c r="E26" s="37">
        <v>7370072</v>
      </c>
      <c r="G26" s="27" t="s">
        <v>20</v>
      </c>
      <c r="H26" s="45">
        <v>31858</v>
      </c>
      <c r="I26" s="45">
        <v>31155</v>
      </c>
      <c r="J26" s="45">
        <v>703</v>
      </c>
      <c r="O26" s="8"/>
      <c r="P26" s="8"/>
      <c r="Q26" s="8"/>
      <c r="S26" s="8"/>
      <c r="T26" s="11"/>
    </row>
    <row r="27" spans="1:21" x14ac:dyDescent="0.3">
      <c r="A27" s="19">
        <v>45383</v>
      </c>
      <c r="B27" s="37">
        <v>393173</v>
      </c>
      <c r="C27" s="37">
        <v>352881</v>
      </c>
      <c r="D27" s="37">
        <v>40292</v>
      </c>
      <c r="E27" s="37">
        <v>7410364</v>
      </c>
      <c r="G27" s="27" t="s">
        <v>21</v>
      </c>
      <c r="H27" s="45">
        <v>39057</v>
      </c>
      <c r="I27" s="45">
        <v>43938</v>
      </c>
      <c r="J27" s="45">
        <v>-4881</v>
      </c>
      <c r="O27" s="8"/>
      <c r="P27" s="8"/>
      <c r="Q27" s="8"/>
      <c r="S27" s="8"/>
      <c r="T27" s="11"/>
    </row>
    <row r="28" spans="1:21" x14ac:dyDescent="0.3">
      <c r="A28" s="19">
        <v>45413</v>
      </c>
      <c r="B28" s="37">
        <v>370510</v>
      </c>
      <c r="C28" s="37">
        <v>351017</v>
      </c>
      <c r="D28" s="37">
        <v>19493</v>
      </c>
      <c r="E28" s="37">
        <v>7429857</v>
      </c>
      <c r="G28" s="27" t="s">
        <v>22</v>
      </c>
      <c r="H28" s="45">
        <v>178431</v>
      </c>
      <c r="I28" s="45">
        <v>175451</v>
      </c>
      <c r="J28" s="45">
        <v>2980</v>
      </c>
      <c r="O28" s="8"/>
      <c r="P28" s="8"/>
      <c r="Q28" s="8"/>
      <c r="S28" s="8"/>
      <c r="T28" s="11"/>
    </row>
    <row r="29" spans="1:21" x14ac:dyDescent="0.3">
      <c r="A29" s="19">
        <v>45444</v>
      </c>
      <c r="B29" s="37">
        <v>357636</v>
      </c>
      <c r="C29" s="37">
        <v>332799</v>
      </c>
      <c r="D29" s="37">
        <v>24837</v>
      </c>
      <c r="E29" s="37">
        <v>7454694</v>
      </c>
      <c r="G29" s="27" t="s">
        <v>27</v>
      </c>
      <c r="H29" s="45">
        <v>9758</v>
      </c>
      <c r="I29" s="45">
        <v>9828</v>
      </c>
      <c r="J29" s="45">
        <v>-70</v>
      </c>
      <c r="O29" s="8"/>
      <c r="P29" s="8"/>
      <c r="Q29" s="8"/>
      <c r="S29" s="8"/>
      <c r="T29" s="11"/>
    </row>
    <row r="30" spans="1:21" x14ac:dyDescent="0.3">
      <c r="A30" s="19">
        <v>45474</v>
      </c>
      <c r="B30" s="37">
        <v>368611</v>
      </c>
      <c r="C30" s="37">
        <v>342099</v>
      </c>
      <c r="D30" s="37">
        <v>26512</v>
      </c>
      <c r="E30" s="37">
        <v>7481206</v>
      </c>
      <c r="G30" s="26" t="s">
        <v>28</v>
      </c>
      <c r="H30" s="45">
        <v>2057</v>
      </c>
      <c r="I30" s="45">
        <v>1984</v>
      </c>
      <c r="J30" s="45">
        <v>73</v>
      </c>
      <c r="O30" s="8"/>
      <c r="P30" s="8"/>
      <c r="S30" s="8"/>
      <c r="T30" s="11"/>
    </row>
    <row r="31" spans="1:21" ht="14.25" customHeight="1" x14ac:dyDescent="0.3">
      <c r="A31" s="19">
        <v>45505</v>
      </c>
      <c r="B31" s="37">
        <v>383780</v>
      </c>
      <c r="C31" s="37">
        <v>345919</v>
      </c>
      <c r="D31" s="37">
        <v>37861</v>
      </c>
      <c r="E31" s="37">
        <v>7519067</v>
      </c>
      <c r="G31" s="27" t="s">
        <v>29</v>
      </c>
      <c r="H31" s="45">
        <v>26877</v>
      </c>
      <c r="I31" s="45">
        <v>23276</v>
      </c>
      <c r="J31" s="45">
        <v>3601</v>
      </c>
      <c r="O31" s="8"/>
      <c r="P31" s="8"/>
      <c r="Q31" s="8"/>
      <c r="S31" s="8"/>
      <c r="T31" s="11"/>
    </row>
    <row r="32" spans="1:21" ht="14.25" customHeight="1" x14ac:dyDescent="0.3">
      <c r="A32" s="19">
        <v>45536</v>
      </c>
      <c r="B32" s="37">
        <v>380305</v>
      </c>
      <c r="C32" s="37">
        <v>342219</v>
      </c>
      <c r="D32" s="37">
        <v>38086</v>
      </c>
      <c r="E32" s="37">
        <v>7557153</v>
      </c>
      <c r="G32" s="27" t="s">
        <v>30</v>
      </c>
      <c r="H32" s="45">
        <v>12588</v>
      </c>
      <c r="I32" s="45">
        <v>13125</v>
      </c>
      <c r="J32" s="45">
        <v>-537</v>
      </c>
      <c r="O32" s="8"/>
      <c r="P32" s="8"/>
      <c r="Q32" s="8"/>
      <c r="S32" s="8"/>
      <c r="T32" s="11"/>
    </row>
    <row r="33" spans="1:20" ht="14.25" customHeight="1" x14ac:dyDescent="0.3">
      <c r="A33" s="19">
        <v>45566</v>
      </c>
      <c r="B33" s="37">
        <v>399843</v>
      </c>
      <c r="C33" s="37">
        <v>363012</v>
      </c>
      <c r="D33" s="37">
        <v>36831</v>
      </c>
      <c r="E33" s="37">
        <v>7593984</v>
      </c>
      <c r="G33" s="27" t="s">
        <v>31</v>
      </c>
      <c r="H33" s="45">
        <v>5482</v>
      </c>
      <c r="I33" s="45">
        <v>4706</v>
      </c>
      <c r="J33" s="45">
        <v>776</v>
      </c>
      <c r="O33" s="8"/>
      <c r="P33" s="8"/>
      <c r="Q33" s="8"/>
      <c r="S33" s="8"/>
      <c r="T33" s="11"/>
    </row>
    <row r="34" spans="1:20" ht="14.25" customHeight="1" x14ac:dyDescent="0.3">
      <c r="A34" s="19">
        <v>45597</v>
      </c>
      <c r="B34" s="37">
        <v>357061</v>
      </c>
      <c r="C34" s="37">
        <v>322869</v>
      </c>
      <c r="D34" s="37">
        <v>34192</v>
      </c>
      <c r="E34" s="37">
        <v>7628176</v>
      </c>
      <c r="G34" s="27" t="s">
        <v>32</v>
      </c>
      <c r="H34" s="45">
        <v>8</v>
      </c>
      <c r="I34" s="45">
        <v>9</v>
      </c>
      <c r="J34" s="45">
        <v>-1</v>
      </c>
      <c r="T34" s="11"/>
    </row>
    <row r="35" spans="1:20" ht="14.25" customHeight="1" x14ac:dyDescent="0.3">
      <c r="A35" s="19">
        <v>45627</v>
      </c>
      <c r="B35" s="37">
        <v>280661</v>
      </c>
      <c r="C35" s="37">
        <v>390580</v>
      </c>
      <c r="D35" s="37">
        <v>-109919</v>
      </c>
      <c r="E35" s="37">
        <v>7518257</v>
      </c>
      <c r="G35" s="27" t="s">
        <v>33</v>
      </c>
      <c r="H35" s="45">
        <v>10623</v>
      </c>
      <c r="I35" s="45">
        <v>11552</v>
      </c>
      <c r="J35" s="45">
        <v>-929</v>
      </c>
      <c r="O35" s="8"/>
      <c r="P35" s="8"/>
      <c r="Q35" s="8"/>
      <c r="S35" s="8"/>
      <c r="T35" s="11"/>
    </row>
    <row r="36" spans="1:20" ht="14.25" customHeight="1" x14ac:dyDescent="0.3">
      <c r="A36" s="19">
        <v>45658</v>
      </c>
      <c r="B36" s="37">
        <v>384651</v>
      </c>
      <c r="C36" s="37">
        <v>375559</v>
      </c>
      <c r="D36" s="37">
        <v>9092</v>
      </c>
      <c r="E36" s="37">
        <v>7527349</v>
      </c>
      <c r="G36" s="27" t="s">
        <v>34</v>
      </c>
      <c r="H36" s="45">
        <v>19</v>
      </c>
      <c r="I36" s="45">
        <v>11</v>
      </c>
      <c r="J36" s="45">
        <v>8</v>
      </c>
      <c r="T36" s="11"/>
    </row>
    <row r="37" spans="1:20" x14ac:dyDescent="0.3">
      <c r="A37" s="19">
        <v>45689</v>
      </c>
      <c r="B37" s="37">
        <v>446600</v>
      </c>
      <c r="C37" s="37">
        <v>362163</v>
      </c>
      <c r="D37" s="37">
        <v>84437</v>
      </c>
      <c r="E37" s="37">
        <v>7611786</v>
      </c>
      <c r="G37" s="27" t="s">
        <v>35</v>
      </c>
      <c r="H37" s="45">
        <v>35014</v>
      </c>
      <c r="I37" s="45">
        <v>37987</v>
      </c>
      <c r="J37" s="45">
        <v>-2973</v>
      </c>
      <c r="O37" s="8"/>
      <c r="P37" s="8"/>
      <c r="Q37" s="8"/>
      <c r="S37" s="8"/>
      <c r="T37" s="11"/>
    </row>
    <row r="38" spans="1:20" x14ac:dyDescent="0.3">
      <c r="A38" s="19">
        <v>45717</v>
      </c>
      <c r="B38" s="37">
        <v>389557</v>
      </c>
      <c r="C38" s="37">
        <v>368201</v>
      </c>
      <c r="D38" s="37">
        <v>21356</v>
      </c>
      <c r="E38" s="37">
        <v>7633142</v>
      </c>
      <c r="G38" s="27" t="s">
        <v>0</v>
      </c>
      <c r="H38" s="45">
        <f>SUM(H24:H37)</f>
        <v>378410</v>
      </c>
      <c r="I38" s="45">
        <f>SUM(I24:I37)</f>
        <v>375409</v>
      </c>
      <c r="J38" s="45">
        <f>SUM(J24:J37)</f>
        <v>3001</v>
      </c>
    </row>
    <row r="39" spans="1:20" x14ac:dyDescent="0.3">
      <c r="A39" s="19">
        <v>45748</v>
      </c>
      <c r="B39" s="37">
        <v>400719</v>
      </c>
      <c r="C39" s="37">
        <v>364694</v>
      </c>
      <c r="D39" s="37">
        <v>36025</v>
      </c>
      <c r="E39" s="37">
        <v>7669167</v>
      </c>
    </row>
    <row r="40" spans="1:20" x14ac:dyDescent="0.3">
      <c r="A40" s="19">
        <v>45778</v>
      </c>
      <c r="B40" s="37">
        <v>384448</v>
      </c>
      <c r="C40" s="37">
        <v>365635</v>
      </c>
      <c r="D40" s="37">
        <v>18813</v>
      </c>
      <c r="E40" s="37">
        <v>7687980</v>
      </c>
    </row>
    <row r="41" spans="1:20" x14ac:dyDescent="0.3">
      <c r="A41" s="19">
        <v>45809</v>
      </c>
      <c r="B41" s="37">
        <v>370334</v>
      </c>
      <c r="C41" s="37">
        <v>347321</v>
      </c>
      <c r="D41" s="37">
        <v>23013</v>
      </c>
      <c r="E41" s="37">
        <v>7710677</v>
      </c>
      <c r="F41" s="3" t="s">
        <v>113</v>
      </c>
      <c r="G41" s="3" t="s">
        <v>114</v>
      </c>
    </row>
    <row r="42" spans="1:20" x14ac:dyDescent="0.3">
      <c r="A42" s="19">
        <v>45839</v>
      </c>
      <c r="B42" s="37">
        <v>382600</v>
      </c>
      <c r="C42" s="37">
        <v>367681</v>
      </c>
      <c r="D42" s="37">
        <v>14919</v>
      </c>
      <c r="E42" s="37">
        <v>7722868</v>
      </c>
      <c r="F42" s="37"/>
      <c r="G42" s="11" t="s">
        <v>114</v>
      </c>
    </row>
    <row r="43" spans="1:20" x14ac:dyDescent="0.3">
      <c r="A43" s="19">
        <v>45870</v>
      </c>
      <c r="B43" s="37">
        <v>386372</v>
      </c>
      <c r="C43" s="37">
        <v>363744</v>
      </c>
      <c r="D43" s="37">
        <v>22628</v>
      </c>
      <c r="E43" s="37">
        <v>7745044</v>
      </c>
      <c r="F43" s="37"/>
      <c r="G43" s="11">
        <v>2.5000000000000001E-3</v>
      </c>
    </row>
    <row r="44" spans="1:20" x14ac:dyDescent="0.3">
      <c r="A44" s="19">
        <v>45901</v>
      </c>
      <c r="B44" s="37">
        <v>407710</v>
      </c>
      <c r="C44" s="37">
        <v>373923</v>
      </c>
      <c r="D44" s="37">
        <v>33787</v>
      </c>
      <c r="E44" s="37">
        <v>7778153</v>
      </c>
      <c r="F44"/>
    </row>
    <row r="45" spans="1:20" x14ac:dyDescent="0.3">
      <c r="A45" s="19">
        <v>45931</v>
      </c>
      <c r="B45" s="37">
        <v>410078</v>
      </c>
      <c r="C45" s="37">
        <v>386629</v>
      </c>
      <c r="D45" s="37">
        <v>23449</v>
      </c>
      <c r="E45" s="37">
        <v>7799542</v>
      </c>
    </row>
    <row r="46" spans="1:20" x14ac:dyDescent="0.3">
      <c r="A46" s="19">
        <v>45962</v>
      </c>
      <c r="B46" s="37">
        <v>369723</v>
      </c>
      <c r="C46" s="37">
        <v>337360</v>
      </c>
      <c r="D46" s="37">
        <v>32363</v>
      </c>
      <c r="E46" s="37">
        <v>7831905</v>
      </c>
    </row>
    <row r="47" spans="1:20" x14ac:dyDescent="0.3">
      <c r="A47" s="19">
        <v>45992</v>
      </c>
      <c r="B47" s="37">
        <v>283152</v>
      </c>
      <c r="C47" s="37">
        <v>413107</v>
      </c>
      <c r="D47" s="37">
        <v>-129955</v>
      </c>
      <c r="E47" s="37">
        <v>7701671</v>
      </c>
    </row>
    <row r="48" spans="1:20" x14ac:dyDescent="0.3">
      <c r="A48" s="19">
        <v>46023</v>
      </c>
      <c r="B48" s="37">
        <v>378410</v>
      </c>
      <c r="C48" s="37">
        <v>375409</v>
      </c>
      <c r="D48" s="37">
        <v>3001</v>
      </c>
      <c r="E48" s="37">
        <v>7702224</v>
      </c>
    </row>
    <row r="50" spans="1:1" x14ac:dyDescent="0.3">
      <c r="A50" s="10" t="s">
        <v>8</v>
      </c>
    </row>
    <row r="51" spans="1:1" x14ac:dyDescent="0.3">
      <c r="A51" s="10" t="s">
        <v>5</v>
      </c>
    </row>
    <row r="52" spans="1:1" x14ac:dyDescent="0.3">
      <c r="A52" s="5"/>
    </row>
    <row r="53" spans="1:1" x14ac:dyDescent="0.3">
      <c r="A53" s="5"/>
    </row>
    <row r="54" spans="1:1" x14ac:dyDescent="0.3">
      <c r="A54" s="5"/>
    </row>
    <row r="55" spans="1:1" x14ac:dyDescent="0.3">
      <c r="A55" s="5"/>
    </row>
    <row r="56" spans="1:1" x14ac:dyDescent="0.3">
      <c r="A56" s="5"/>
    </row>
    <row r="57" spans="1:1" x14ac:dyDescent="0.3">
      <c r="A57" s="5"/>
    </row>
    <row r="58" spans="1:1" x14ac:dyDescent="0.3">
      <c r="A58" s="5"/>
    </row>
    <row r="59" spans="1:1" x14ac:dyDescent="0.3">
      <c r="A59" s="5"/>
    </row>
    <row r="60" spans="1:1" x14ac:dyDescent="0.3">
      <c r="A60" s="5"/>
    </row>
    <row r="61" spans="1:1" x14ac:dyDescent="0.3">
      <c r="A61" s="5"/>
    </row>
    <row r="62" spans="1:1" x14ac:dyDescent="0.3">
      <c r="A62" s="5"/>
    </row>
    <row r="63" spans="1:1" x14ac:dyDescent="0.3">
      <c r="A63" s="5"/>
    </row>
    <row r="64" spans="1:1" x14ac:dyDescent="0.3">
      <c r="A64" s="5"/>
    </row>
    <row r="65" spans="1:1" x14ac:dyDescent="0.3">
      <c r="A65" s="5"/>
    </row>
    <row r="66" spans="1:1" x14ac:dyDescent="0.3">
      <c r="A66" s="5"/>
    </row>
    <row r="67" spans="1:1" x14ac:dyDescent="0.3">
      <c r="A67" s="5"/>
    </row>
    <row r="68" spans="1:1" x14ac:dyDescent="0.3">
      <c r="A68" s="5"/>
    </row>
    <row r="69" spans="1:1" x14ac:dyDescent="0.3">
      <c r="A69" s="5"/>
    </row>
    <row r="70" spans="1:1" x14ac:dyDescent="0.3">
      <c r="A70" s="5"/>
    </row>
    <row r="71" spans="1:1" x14ac:dyDescent="0.3">
      <c r="A71" s="5"/>
    </row>
    <row r="72" spans="1:1" x14ac:dyDescent="0.3">
      <c r="A72" s="5"/>
    </row>
    <row r="73" spans="1:1" x14ac:dyDescent="0.3">
      <c r="A73" s="5"/>
    </row>
    <row r="74" spans="1:1" x14ac:dyDescent="0.3">
      <c r="A74" s="5"/>
    </row>
    <row r="75" spans="1:1" x14ac:dyDescent="0.3">
      <c r="A75" s="5"/>
    </row>
    <row r="76" spans="1:1" x14ac:dyDescent="0.3">
      <c r="A76" s="5"/>
    </row>
    <row r="77" spans="1:1" x14ac:dyDescent="0.3">
      <c r="A77" s="5"/>
    </row>
    <row r="78" spans="1:1" x14ac:dyDescent="0.3">
      <c r="A78" s="5"/>
    </row>
    <row r="79" spans="1:1" x14ac:dyDescent="0.3">
      <c r="A79" s="5"/>
    </row>
    <row r="80" spans="1:1" x14ac:dyDescent="0.3">
      <c r="A80" s="5"/>
    </row>
    <row r="81" spans="1:1" x14ac:dyDescent="0.3">
      <c r="A81" s="5"/>
    </row>
    <row r="82" spans="1:1" x14ac:dyDescent="0.3">
      <c r="A82" s="5"/>
    </row>
    <row r="83" spans="1:1" x14ac:dyDescent="0.3">
      <c r="A83" s="5"/>
    </row>
    <row r="84" spans="1:1" x14ac:dyDescent="0.3">
      <c r="A84" s="5"/>
    </row>
    <row r="85" spans="1:1" x14ac:dyDescent="0.3">
      <c r="A85" s="5"/>
    </row>
    <row r="86" spans="1:1" x14ac:dyDescent="0.3">
      <c r="A86" s="5"/>
    </row>
    <row r="87" spans="1:1" x14ac:dyDescent="0.3">
      <c r="A87" s="5"/>
    </row>
    <row r="88" spans="1:1" x14ac:dyDescent="0.3">
      <c r="A88" s="5"/>
    </row>
    <row r="89" spans="1:1" x14ac:dyDescent="0.3">
      <c r="A89" s="5"/>
    </row>
    <row r="90" spans="1:1" x14ac:dyDescent="0.3">
      <c r="A90" s="5"/>
    </row>
    <row r="91" spans="1:1" x14ac:dyDescent="0.3">
      <c r="A91" s="5"/>
    </row>
    <row r="92" spans="1:1" x14ac:dyDescent="0.3">
      <c r="A92" s="5"/>
    </row>
    <row r="93" spans="1:1" x14ac:dyDescent="0.3">
      <c r="A93" s="5"/>
    </row>
    <row r="94" spans="1:1" x14ac:dyDescent="0.3">
      <c r="A94" s="5"/>
    </row>
    <row r="95" spans="1:1" x14ac:dyDescent="0.3">
      <c r="A95" s="5"/>
    </row>
    <row r="96" spans="1:1" x14ac:dyDescent="0.3">
      <c r="A96" s="5"/>
    </row>
    <row r="97" spans="1:1" x14ac:dyDescent="0.3">
      <c r="A97" s="5"/>
    </row>
    <row r="98" spans="1:1" x14ac:dyDescent="0.3">
      <c r="A98" s="5"/>
    </row>
    <row r="99" spans="1:1" x14ac:dyDescent="0.3">
      <c r="A99" s="5"/>
    </row>
    <row r="100" spans="1:1" x14ac:dyDescent="0.3">
      <c r="A100" s="5"/>
    </row>
    <row r="101" spans="1:1" x14ac:dyDescent="0.3">
      <c r="A101" s="5"/>
    </row>
    <row r="102" spans="1:1" x14ac:dyDescent="0.3">
      <c r="A102" s="5"/>
    </row>
    <row r="103" spans="1:1" x14ac:dyDescent="0.3">
      <c r="A103" s="5"/>
    </row>
    <row r="104" spans="1:1" x14ac:dyDescent="0.3">
      <c r="A104" s="5"/>
    </row>
    <row r="105" spans="1:1" x14ac:dyDescent="0.3">
      <c r="A105" s="5"/>
    </row>
    <row r="106" spans="1:1" x14ac:dyDescent="0.3">
      <c r="A106" s="5"/>
    </row>
    <row r="107" spans="1:1" x14ac:dyDescent="0.3">
      <c r="A107" s="5"/>
    </row>
    <row r="108" spans="1:1" x14ac:dyDescent="0.3">
      <c r="A108" s="5"/>
    </row>
    <row r="109" spans="1:1" x14ac:dyDescent="0.3">
      <c r="A109" s="5"/>
    </row>
    <row r="110" spans="1:1" x14ac:dyDescent="0.3">
      <c r="A110" s="5"/>
    </row>
    <row r="111" spans="1:1" x14ac:dyDescent="0.3">
      <c r="A111" s="5"/>
    </row>
    <row r="112" spans="1:1" x14ac:dyDescent="0.3">
      <c r="A112" s="5"/>
    </row>
    <row r="113" spans="1:1" x14ac:dyDescent="0.3">
      <c r="A113" s="5"/>
    </row>
    <row r="114" spans="1:1" x14ac:dyDescent="0.3">
      <c r="A114" s="5"/>
    </row>
    <row r="115" spans="1:1" x14ac:dyDescent="0.3">
      <c r="A115" s="5"/>
    </row>
    <row r="116" spans="1:1" x14ac:dyDescent="0.3">
      <c r="A116" s="5"/>
    </row>
    <row r="117" spans="1:1" x14ac:dyDescent="0.3">
      <c r="A117" s="5"/>
    </row>
    <row r="118" spans="1:1" x14ac:dyDescent="0.3">
      <c r="A118" s="5"/>
    </row>
    <row r="119" spans="1:1" x14ac:dyDescent="0.3">
      <c r="A119" s="5"/>
    </row>
    <row r="120" spans="1:1" x14ac:dyDescent="0.3">
      <c r="A120" s="5"/>
    </row>
    <row r="121" spans="1:1" x14ac:dyDescent="0.3">
      <c r="A121" s="5"/>
    </row>
    <row r="122" spans="1:1" x14ac:dyDescent="0.3">
      <c r="A122" s="5"/>
    </row>
    <row r="123" spans="1:1" x14ac:dyDescent="0.3">
      <c r="A123" s="5"/>
    </row>
    <row r="124" spans="1:1" x14ac:dyDescent="0.3">
      <c r="A124" s="5"/>
    </row>
    <row r="125" spans="1:1" x14ac:dyDescent="0.3">
      <c r="A125" s="5"/>
    </row>
    <row r="126" spans="1:1" x14ac:dyDescent="0.3">
      <c r="A126" s="5"/>
    </row>
    <row r="127" spans="1:1" x14ac:dyDescent="0.3">
      <c r="A127" s="5"/>
    </row>
    <row r="128" spans="1:1" x14ac:dyDescent="0.3">
      <c r="A128" s="5"/>
    </row>
    <row r="129" spans="1:1" x14ac:dyDescent="0.3">
      <c r="A129" s="5"/>
    </row>
    <row r="130" spans="1:1" x14ac:dyDescent="0.3">
      <c r="A130" s="5"/>
    </row>
    <row r="131" spans="1:1" x14ac:dyDescent="0.3">
      <c r="A131" s="5"/>
    </row>
    <row r="132" spans="1:1" x14ac:dyDescent="0.3">
      <c r="A132" s="5"/>
    </row>
    <row r="133" spans="1:1" x14ac:dyDescent="0.3">
      <c r="A133" s="5"/>
    </row>
    <row r="134" spans="1:1" x14ac:dyDescent="0.3">
      <c r="A134" s="5"/>
    </row>
    <row r="135" spans="1:1" x14ac:dyDescent="0.3">
      <c r="A135" s="5"/>
    </row>
    <row r="136" spans="1:1" x14ac:dyDescent="0.3">
      <c r="A136" s="5"/>
    </row>
    <row r="137" spans="1:1" x14ac:dyDescent="0.3">
      <c r="A137" s="5"/>
    </row>
    <row r="138" spans="1:1" x14ac:dyDescent="0.3">
      <c r="A138" s="5"/>
    </row>
    <row r="139" spans="1:1" x14ac:dyDescent="0.3">
      <c r="A139" s="5"/>
    </row>
    <row r="140" spans="1:1" x14ac:dyDescent="0.3">
      <c r="A140" s="5"/>
    </row>
    <row r="141" spans="1:1" x14ac:dyDescent="0.3">
      <c r="A141" s="5"/>
    </row>
    <row r="142" spans="1:1" x14ac:dyDescent="0.3">
      <c r="A142" s="5"/>
    </row>
    <row r="143" spans="1:1" x14ac:dyDescent="0.3">
      <c r="A143" s="5"/>
    </row>
    <row r="144" spans="1:1" x14ac:dyDescent="0.3">
      <c r="A144" s="5"/>
    </row>
    <row r="145" spans="1:1" x14ac:dyDescent="0.3">
      <c r="A145" s="5"/>
    </row>
    <row r="146" spans="1:1" x14ac:dyDescent="0.3">
      <c r="A146" s="5"/>
    </row>
    <row r="147" spans="1:1" x14ac:dyDescent="0.3">
      <c r="A147" s="5"/>
    </row>
    <row r="148" spans="1:1" x14ac:dyDescent="0.3">
      <c r="A148" s="5"/>
    </row>
    <row r="149" spans="1:1" x14ac:dyDescent="0.3">
      <c r="A149" s="5"/>
    </row>
    <row r="150" spans="1:1" x14ac:dyDescent="0.3">
      <c r="A150" s="5"/>
    </row>
    <row r="151" spans="1:1" x14ac:dyDescent="0.3">
      <c r="A151" s="5"/>
    </row>
    <row r="152" spans="1:1" x14ac:dyDescent="0.3">
      <c r="A152" s="5"/>
    </row>
    <row r="153" spans="1:1" x14ac:dyDescent="0.3">
      <c r="A153" s="5"/>
    </row>
    <row r="154" spans="1:1" x14ac:dyDescent="0.3">
      <c r="A154" s="5"/>
    </row>
  </sheetData>
  <mergeCells count="5">
    <mergeCell ref="A2:E2"/>
    <mergeCell ref="A3:A4"/>
    <mergeCell ref="B3:E3"/>
    <mergeCell ref="G4:J4"/>
    <mergeCell ref="G22:J22"/>
  </mergeCells>
  <hyperlinks>
    <hyperlink ref="A1" r:id="rId1" xr:uid="{0DCDD28B-C0BF-452C-B096-BCE000E1258D}"/>
  </hyperlinks>
  <pageMargins left="0.511811024" right="0.511811024" top="0.78740157499999996" bottom="0.78740157499999996" header="0.31496062000000002" footer="0.31496062000000002"/>
  <pageSetup paperSize="9" orientation="portrait" r:id="rId2"/>
  <headerFooter>
    <oddHeader>&amp;L&amp;"Calibri"&amp;10&amp;K0000FF Classificação: RESTRITA&amp;1#_x000D_</oddHeader>
  </headerFooter>
  <drawing r:id="rId3"/>
  <tableParts count="1">
    <tablePart r:id="rId4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Planilha4"/>
  <dimension ref="A1:U153"/>
  <sheetViews>
    <sheetView showGridLines="0" topLeftCell="A29" zoomScale="80" zoomScaleNormal="80" workbookViewId="0">
      <selection activeCell="B48" sqref="B48"/>
    </sheetView>
  </sheetViews>
  <sheetFormatPr defaultColWidth="9.33203125" defaultRowHeight="14.4" x14ac:dyDescent="0.3"/>
  <cols>
    <col min="1" max="1" width="18.5546875" style="116" bestFit="1" customWidth="1"/>
    <col min="2" max="2" width="11.77734375" style="110" customWidth="1"/>
    <col min="3" max="3" width="12.21875" style="110" customWidth="1"/>
    <col min="4" max="4" width="9.6640625" style="110" bestFit="1" customWidth="1"/>
    <col min="5" max="5" width="10.6640625" style="110" bestFit="1" customWidth="1"/>
    <col min="7" max="7" width="59.6640625" customWidth="1"/>
    <col min="8" max="10" width="12.44140625" customWidth="1"/>
  </cols>
  <sheetData>
    <row r="1" spans="1:21" x14ac:dyDescent="0.3">
      <c r="A1" s="109" t="s">
        <v>46</v>
      </c>
    </row>
    <row r="2" spans="1:21" ht="31.5" customHeight="1" x14ac:dyDescent="0.3">
      <c r="A2" s="165" t="s">
        <v>9</v>
      </c>
      <c r="B2" s="166"/>
      <c r="C2" s="166"/>
      <c r="D2" s="166"/>
      <c r="E2" s="167"/>
    </row>
    <row r="3" spans="1:21" s="112" customFormat="1" ht="59.25" customHeight="1" x14ac:dyDescent="0.3">
      <c r="A3" s="168" t="s">
        <v>3</v>
      </c>
      <c r="B3" s="168" t="s">
        <v>0</v>
      </c>
      <c r="C3" s="168"/>
      <c r="D3" s="168"/>
      <c r="E3" s="168"/>
      <c r="H3" s="140">
        <v>46023</v>
      </c>
    </row>
    <row r="4" spans="1:21" s="114" customFormat="1" x14ac:dyDescent="0.3">
      <c r="A4" s="168"/>
      <c r="B4" s="111" t="s">
        <v>1</v>
      </c>
      <c r="C4" s="111" t="s">
        <v>2</v>
      </c>
      <c r="D4" s="111" t="s">
        <v>7</v>
      </c>
      <c r="E4" s="113" t="s">
        <v>4</v>
      </c>
      <c r="G4" s="156" t="str">
        <f>"MOVIMENTAÇÃO DO EMPREGO CELETISTA - SERVIÇOS - CAPITAL - " &amp; UPPER(TEXT(H3,"mmmm aa"))</f>
        <v>MOVIMENTAÇÃO DO EMPREGO CELETISTA - SERVIÇOS - CAPITAL - JANEIRO 26</v>
      </c>
      <c r="H4" s="156"/>
      <c r="I4" s="156"/>
      <c r="J4" s="156"/>
    </row>
    <row r="5" spans="1:21" x14ac:dyDescent="0.3">
      <c r="A5" s="113">
        <v>2010</v>
      </c>
      <c r="B5" s="115">
        <v>1178273</v>
      </c>
      <c r="C5" s="115">
        <v>-1024652</v>
      </c>
      <c r="D5" s="115">
        <v>153621</v>
      </c>
      <c r="E5" s="115">
        <f t="shared" ref="E5:E14" si="0">E6-D6</f>
        <v>2426146</v>
      </c>
      <c r="G5" s="28" t="s">
        <v>23</v>
      </c>
      <c r="H5" s="29" t="s">
        <v>24</v>
      </c>
      <c r="I5" s="28" t="s">
        <v>25</v>
      </c>
      <c r="J5" s="29" t="s">
        <v>26</v>
      </c>
      <c r="L5" s="37"/>
    </row>
    <row r="6" spans="1:21" x14ac:dyDescent="0.3">
      <c r="A6" s="113">
        <v>2011</v>
      </c>
      <c r="B6" s="115">
        <v>1332417</v>
      </c>
      <c r="C6" s="115">
        <v>-1189470</v>
      </c>
      <c r="D6" s="115">
        <v>142947</v>
      </c>
      <c r="E6" s="115">
        <f t="shared" si="0"/>
        <v>2569093</v>
      </c>
      <c r="G6" s="118" t="s">
        <v>18</v>
      </c>
      <c r="H6" s="119">
        <v>70</v>
      </c>
      <c r="I6" s="119">
        <v>65</v>
      </c>
      <c r="J6" s="119">
        <v>5</v>
      </c>
      <c r="L6" s="37" t="s">
        <v>109</v>
      </c>
      <c r="M6" t="s">
        <v>58</v>
      </c>
      <c r="N6" t="s">
        <v>110</v>
      </c>
      <c r="O6" t="s">
        <v>1</v>
      </c>
      <c r="P6" t="s">
        <v>2</v>
      </c>
      <c r="Q6" t="s">
        <v>7</v>
      </c>
      <c r="R6" t="s">
        <v>112</v>
      </c>
      <c r="S6" s="37" t="s">
        <v>113</v>
      </c>
      <c r="T6" s="38" t="s">
        <v>114</v>
      </c>
      <c r="U6" s="38" t="s">
        <v>114</v>
      </c>
    </row>
    <row r="7" spans="1:21" x14ac:dyDescent="0.3">
      <c r="A7" s="113">
        <v>2012</v>
      </c>
      <c r="B7" s="115">
        <v>1304081</v>
      </c>
      <c r="C7" s="115">
        <v>-1222007</v>
      </c>
      <c r="D7" s="115">
        <v>82074</v>
      </c>
      <c r="E7" s="115">
        <f t="shared" si="0"/>
        <v>2651167</v>
      </c>
      <c r="G7" s="120" t="s">
        <v>19</v>
      </c>
      <c r="H7" s="119">
        <v>7040</v>
      </c>
      <c r="I7" s="119">
        <v>5866</v>
      </c>
      <c r="J7" s="119">
        <v>1174</v>
      </c>
      <c r="L7" s="37" t="s">
        <v>63</v>
      </c>
      <c r="M7" t="s">
        <v>117</v>
      </c>
      <c r="N7" t="s">
        <v>18</v>
      </c>
      <c r="O7" s="37">
        <v>70</v>
      </c>
      <c r="P7" s="37">
        <v>65</v>
      </c>
      <c r="Q7" s="37">
        <v>5</v>
      </c>
      <c r="R7">
        <v>132.6</v>
      </c>
      <c r="S7" s="37">
        <v>22721</v>
      </c>
      <c r="T7" s="38">
        <v>2.0000000000000001E-4</v>
      </c>
      <c r="U7" s="38">
        <v>-1.01E-2</v>
      </c>
    </row>
    <row r="8" spans="1:21" x14ac:dyDescent="0.3">
      <c r="A8" s="113">
        <v>2013</v>
      </c>
      <c r="B8" s="115">
        <v>1292943</v>
      </c>
      <c r="C8" s="115">
        <v>-1233089</v>
      </c>
      <c r="D8" s="115">
        <v>59854</v>
      </c>
      <c r="E8" s="115">
        <f t="shared" si="0"/>
        <v>2711021</v>
      </c>
      <c r="G8" s="120" t="s">
        <v>20</v>
      </c>
      <c r="H8" s="119">
        <v>12274</v>
      </c>
      <c r="I8" s="119">
        <v>11619</v>
      </c>
      <c r="J8" s="119">
        <v>655</v>
      </c>
      <c r="L8" s="37" t="s">
        <v>63</v>
      </c>
      <c r="M8" t="s">
        <v>117</v>
      </c>
      <c r="N8" t="s">
        <v>19</v>
      </c>
      <c r="O8" s="37">
        <v>7040</v>
      </c>
      <c r="P8" s="37">
        <v>5866</v>
      </c>
      <c r="Q8" s="37">
        <v>1174</v>
      </c>
      <c r="R8" s="37">
        <v>32</v>
      </c>
      <c r="S8" s="37">
        <v>231854</v>
      </c>
      <c r="T8" s="38">
        <v>5.1000000000000004E-3</v>
      </c>
      <c r="U8" s="38">
        <v>2.5600000000000001E-2</v>
      </c>
    </row>
    <row r="9" spans="1:21" x14ac:dyDescent="0.3">
      <c r="A9" s="113">
        <v>2014</v>
      </c>
      <c r="B9" s="115">
        <v>1321618</v>
      </c>
      <c r="C9" s="115">
        <v>-1248797</v>
      </c>
      <c r="D9" s="115">
        <v>72821</v>
      </c>
      <c r="E9" s="115">
        <f t="shared" si="0"/>
        <v>2783842</v>
      </c>
      <c r="G9" s="120" t="s">
        <v>21</v>
      </c>
      <c r="H9" s="119">
        <v>14420</v>
      </c>
      <c r="I9" s="119">
        <v>16651</v>
      </c>
      <c r="J9" s="119">
        <v>-2231</v>
      </c>
      <c r="L9" s="37" t="s">
        <v>63</v>
      </c>
      <c r="M9" t="s">
        <v>117</v>
      </c>
      <c r="N9" t="s">
        <v>20</v>
      </c>
      <c r="O9" s="37">
        <v>12274</v>
      </c>
      <c r="P9" s="37">
        <v>11619</v>
      </c>
      <c r="Q9" s="37">
        <v>655</v>
      </c>
      <c r="R9" s="37">
        <v>27.8</v>
      </c>
      <c r="S9" s="37">
        <v>436092</v>
      </c>
      <c r="T9" s="38">
        <v>1.5E-3</v>
      </c>
      <c r="U9" s="38">
        <v>2.2800000000000001E-2</v>
      </c>
    </row>
    <row r="10" spans="1:21" x14ac:dyDescent="0.3">
      <c r="A10" s="113">
        <v>2015</v>
      </c>
      <c r="B10" s="115">
        <v>1135925</v>
      </c>
      <c r="C10" s="115">
        <v>-1168086</v>
      </c>
      <c r="D10" s="115">
        <v>-32161</v>
      </c>
      <c r="E10" s="115">
        <f t="shared" si="0"/>
        <v>2751681</v>
      </c>
      <c r="G10" s="120" t="s">
        <v>22</v>
      </c>
      <c r="H10" s="119">
        <v>88788</v>
      </c>
      <c r="I10" s="119">
        <v>86266</v>
      </c>
      <c r="J10" s="119">
        <v>2522</v>
      </c>
      <c r="L10" s="37" t="s">
        <v>63</v>
      </c>
      <c r="M10" t="s">
        <v>118</v>
      </c>
      <c r="O10" s="37">
        <v>14420</v>
      </c>
      <c r="P10" s="37">
        <v>16651</v>
      </c>
      <c r="Q10" s="37">
        <v>-2231</v>
      </c>
      <c r="R10" s="37">
        <v>13</v>
      </c>
      <c r="S10" s="37">
        <v>265567</v>
      </c>
      <c r="T10" s="38">
        <v>-8.3000000000000001E-3</v>
      </c>
      <c r="U10" s="38">
        <v>2.1100000000000001E-2</v>
      </c>
    </row>
    <row r="11" spans="1:21" x14ac:dyDescent="0.3">
      <c r="A11" s="113">
        <v>2016</v>
      </c>
      <c r="B11" s="115">
        <v>940610</v>
      </c>
      <c r="C11" s="115">
        <v>-994215</v>
      </c>
      <c r="D11" s="115">
        <v>-53605</v>
      </c>
      <c r="E11" s="115">
        <f t="shared" si="0"/>
        <v>2698076</v>
      </c>
      <c r="G11" s="120" t="s">
        <v>27</v>
      </c>
      <c r="H11" s="119">
        <v>6207</v>
      </c>
      <c r="I11" s="119">
        <v>6019</v>
      </c>
      <c r="J11" s="119">
        <v>188</v>
      </c>
      <c r="L11" s="37" t="s">
        <v>63</v>
      </c>
      <c r="M11" t="s">
        <v>119</v>
      </c>
      <c r="N11" t="s">
        <v>22</v>
      </c>
      <c r="O11" s="37">
        <v>88788</v>
      </c>
      <c r="P11" s="37">
        <v>86266</v>
      </c>
      <c r="Q11" s="37">
        <v>2522</v>
      </c>
      <c r="R11" s="37">
        <v>10.4</v>
      </c>
      <c r="S11" s="37">
        <v>1155761</v>
      </c>
      <c r="T11" s="38">
        <v>2.2000000000000001E-3</v>
      </c>
      <c r="U11" s="38">
        <v>1.6500000000000001E-2</v>
      </c>
    </row>
    <row r="12" spans="1:21" x14ac:dyDescent="0.3">
      <c r="A12" s="113">
        <v>2017</v>
      </c>
      <c r="B12" s="115">
        <v>954737</v>
      </c>
      <c r="C12" s="115">
        <v>-936197</v>
      </c>
      <c r="D12" s="115">
        <v>18540</v>
      </c>
      <c r="E12" s="115">
        <f t="shared" si="0"/>
        <v>2716616</v>
      </c>
      <c r="G12" s="118" t="s">
        <v>28</v>
      </c>
      <c r="H12" s="119">
        <v>812</v>
      </c>
      <c r="I12" s="119">
        <v>828</v>
      </c>
      <c r="J12" s="119">
        <v>-16</v>
      </c>
      <c r="L12" s="37" t="s">
        <v>63</v>
      </c>
      <c r="M12" t="s">
        <v>119</v>
      </c>
      <c r="N12" t="s">
        <v>123</v>
      </c>
      <c r="O12" s="37">
        <v>6207</v>
      </c>
      <c r="P12" s="37">
        <v>6019</v>
      </c>
      <c r="Q12" s="37">
        <v>188</v>
      </c>
      <c r="R12" s="37">
        <v>42.5</v>
      </c>
      <c r="S12" s="37">
        <v>295366</v>
      </c>
      <c r="T12" s="38">
        <v>5.9999999999999995E-4</v>
      </c>
      <c r="U12" s="38">
        <v>7.1999999999999998E-3</v>
      </c>
    </row>
    <row r="13" spans="1:21" x14ac:dyDescent="0.3">
      <c r="A13" s="113">
        <v>2018</v>
      </c>
      <c r="B13" s="115">
        <v>1031694</v>
      </c>
      <c r="C13" s="115">
        <v>-969507</v>
      </c>
      <c r="D13" s="115">
        <v>62187</v>
      </c>
      <c r="E13" s="115">
        <f t="shared" si="0"/>
        <v>2778803</v>
      </c>
      <c r="G13" s="120" t="s">
        <v>29</v>
      </c>
      <c r="H13" s="119">
        <v>12110</v>
      </c>
      <c r="I13" s="119">
        <v>10566</v>
      </c>
      <c r="J13" s="119">
        <v>1544</v>
      </c>
      <c r="L13" s="37" t="s">
        <v>63</v>
      </c>
      <c r="M13" t="s">
        <v>119</v>
      </c>
      <c r="N13" t="s">
        <v>28</v>
      </c>
      <c r="O13" s="37">
        <v>812</v>
      </c>
      <c r="P13" s="37">
        <v>828</v>
      </c>
      <c r="Q13" s="37">
        <v>-16</v>
      </c>
      <c r="R13">
        <v>26.2</v>
      </c>
      <c r="S13" s="37">
        <v>29127</v>
      </c>
      <c r="T13" s="38">
        <v>-5.0000000000000001E-4</v>
      </c>
      <c r="U13" s="38">
        <v>7.9000000000000008E-3</v>
      </c>
    </row>
    <row r="14" spans="1:21" x14ac:dyDescent="0.3">
      <c r="A14" s="113">
        <v>2019</v>
      </c>
      <c r="B14" s="115">
        <v>1124281</v>
      </c>
      <c r="C14" s="115">
        <v>-1058173</v>
      </c>
      <c r="D14" s="115">
        <v>66108</v>
      </c>
      <c r="E14" s="115">
        <f t="shared" si="0"/>
        <v>2844911</v>
      </c>
      <c r="G14" s="120" t="s">
        <v>30</v>
      </c>
      <c r="H14" s="119">
        <v>6439</v>
      </c>
      <c r="I14" s="119">
        <v>6734</v>
      </c>
      <c r="J14" s="119">
        <v>-295</v>
      </c>
      <c r="L14" s="37" t="s">
        <v>63</v>
      </c>
      <c r="M14" t="s">
        <v>119</v>
      </c>
      <c r="N14" t="s">
        <v>29</v>
      </c>
      <c r="O14" s="37">
        <v>12110</v>
      </c>
      <c r="P14" s="37">
        <v>10566</v>
      </c>
      <c r="Q14" s="37">
        <v>1544</v>
      </c>
      <c r="R14" s="37">
        <v>19.8</v>
      </c>
      <c r="S14" s="37">
        <v>294720</v>
      </c>
      <c r="T14" s="38">
        <v>5.3E-3</v>
      </c>
      <c r="U14" s="38">
        <v>2.5499999999999998E-2</v>
      </c>
    </row>
    <row r="15" spans="1:21" x14ac:dyDescent="0.3">
      <c r="A15" s="113">
        <v>2020</v>
      </c>
      <c r="B15" s="115">
        <v>1150419</v>
      </c>
      <c r="C15" s="115">
        <v>1207939</v>
      </c>
      <c r="D15" s="115">
        <v>-57520</v>
      </c>
      <c r="E15" s="115">
        <v>2787391</v>
      </c>
      <c r="G15" s="120" t="s">
        <v>31</v>
      </c>
      <c r="H15" s="119">
        <v>1948</v>
      </c>
      <c r="I15" s="119">
        <v>1765</v>
      </c>
      <c r="J15" s="119">
        <v>183</v>
      </c>
      <c r="K15" s="37"/>
      <c r="L15" s="37" t="s">
        <v>63</v>
      </c>
      <c r="M15" s="38" t="s">
        <v>119</v>
      </c>
      <c r="N15" t="s">
        <v>30</v>
      </c>
      <c r="O15" s="37">
        <v>6439</v>
      </c>
      <c r="P15" s="37">
        <v>6734</v>
      </c>
      <c r="Q15" s="37">
        <v>-295</v>
      </c>
      <c r="R15" s="37">
        <v>30.3</v>
      </c>
      <c r="S15" s="37">
        <v>240986</v>
      </c>
      <c r="T15" s="38">
        <v>-1.1999999999999999E-3</v>
      </c>
      <c r="U15" s="38">
        <v>1.09E-2</v>
      </c>
    </row>
    <row r="16" spans="1:21" x14ac:dyDescent="0.3">
      <c r="A16" s="113">
        <v>2021</v>
      </c>
      <c r="B16" s="115">
        <v>1593316</v>
      </c>
      <c r="C16" s="115">
        <v>1400485</v>
      </c>
      <c r="D16" s="115">
        <v>192831</v>
      </c>
      <c r="E16" s="115">
        <v>2980222</v>
      </c>
      <c r="G16" s="120" t="s">
        <v>32</v>
      </c>
      <c r="H16" s="119">
        <v>8</v>
      </c>
      <c r="I16" s="119">
        <v>9</v>
      </c>
      <c r="J16" s="119">
        <v>-1</v>
      </c>
      <c r="K16" s="37"/>
      <c r="L16" s="37" t="s">
        <v>63</v>
      </c>
      <c r="M16" s="38" t="s">
        <v>120</v>
      </c>
      <c r="N16" t="s">
        <v>31</v>
      </c>
      <c r="O16" s="37">
        <v>1948</v>
      </c>
      <c r="P16" s="37">
        <v>1765</v>
      </c>
      <c r="Q16" s="37">
        <v>183</v>
      </c>
      <c r="R16" s="37">
        <v>17.7</v>
      </c>
      <c r="S16" s="37">
        <v>41616</v>
      </c>
      <c r="T16" s="38">
        <v>4.4000000000000003E-3</v>
      </c>
      <c r="U16" s="38">
        <v>7.1300000000000002E-2</v>
      </c>
    </row>
    <row r="17" spans="1:21" x14ac:dyDescent="0.3">
      <c r="A17" s="113">
        <v>2022</v>
      </c>
      <c r="B17" s="115">
        <v>1710297</v>
      </c>
      <c r="C17" s="115">
        <v>1578647</v>
      </c>
      <c r="D17" s="115">
        <v>131650</v>
      </c>
      <c r="E17" s="115">
        <v>3111872</v>
      </c>
      <c r="G17" s="120" t="s">
        <v>33</v>
      </c>
      <c r="H17" s="119">
        <v>3318</v>
      </c>
      <c r="I17" s="119">
        <v>3732</v>
      </c>
      <c r="J17" s="119">
        <v>-414</v>
      </c>
      <c r="K17" s="37"/>
      <c r="L17" s="37" t="s">
        <v>63</v>
      </c>
      <c r="M17" s="38" t="s">
        <v>120</v>
      </c>
      <c r="N17" t="s">
        <v>124</v>
      </c>
      <c r="O17" s="37">
        <v>8</v>
      </c>
      <c r="P17" s="37">
        <v>9</v>
      </c>
      <c r="Q17" s="37">
        <v>-1</v>
      </c>
      <c r="R17">
        <v>53.2</v>
      </c>
      <c r="S17" s="37">
        <v>582</v>
      </c>
      <c r="T17" s="38">
        <v>-1.6999999999999999E-3</v>
      </c>
      <c r="U17" s="38">
        <v>1.04E-2</v>
      </c>
    </row>
    <row r="18" spans="1:21" x14ac:dyDescent="0.3">
      <c r="A18" s="113">
        <v>2023</v>
      </c>
      <c r="B18" s="115">
        <v>1719013</v>
      </c>
      <c r="C18" s="115">
        <v>1634183</v>
      </c>
      <c r="D18" s="115">
        <v>84830</v>
      </c>
      <c r="E18" s="115">
        <v>3196702</v>
      </c>
      <c r="G18" s="120" t="s">
        <v>34</v>
      </c>
      <c r="H18" s="119">
        <v>8</v>
      </c>
      <c r="I18" s="119">
        <v>5</v>
      </c>
      <c r="J18" s="119">
        <v>3</v>
      </c>
      <c r="L18" t="s">
        <v>63</v>
      </c>
      <c r="M18" t="s">
        <v>120</v>
      </c>
      <c r="N18" t="s">
        <v>33</v>
      </c>
      <c r="O18" s="37">
        <v>3318</v>
      </c>
      <c r="P18" s="37">
        <v>3732</v>
      </c>
      <c r="Q18" s="37">
        <v>-414</v>
      </c>
      <c r="R18">
        <v>23.6</v>
      </c>
      <c r="S18" s="37">
        <v>114359</v>
      </c>
      <c r="T18" s="38">
        <v>-3.5999999999999999E-3</v>
      </c>
      <c r="U18" s="38">
        <v>6.4000000000000003E-3</v>
      </c>
    </row>
    <row r="19" spans="1:21" x14ac:dyDescent="0.3">
      <c r="A19" s="113">
        <v>2024</v>
      </c>
      <c r="B19" s="115">
        <v>1934233</v>
      </c>
      <c r="C19" s="115">
        <v>1811190</v>
      </c>
      <c r="D19" s="115">
        <v>123043</v>
      </c>
      <c r="E19" s="115">
        <v>3319745</v>
      </c>
      <c r="G19" s="120" t="s">
        <v>35</v>
      </c>
      <c r="H19" s="119">
        <v>7524</v>
      </c>
      <c r="I19" s="119">
        <v>7864</v>
      </c>
      <c r="J19" s="119">
        <v>-340</v>
      </c>
      <c r="L19" t="s">
        <v>63</v>
      </c>
      <c r="M19" t="s">
        <v>121</v>
      </c>
      <c r="O19" s="37">
        <v>8</v>
      </c>
      <c r="P19" s="37">
        <v>5</v>
      </c>
      <c r="Q19" s="37">
        <v>3</v>
      </c>
      <c r="R19">
        <v>2.6</v>
      </c>
      <c r="S19" s="37">
        <v>74</v>
      </c>
      <c r="T19" s="38">
        <v>4.2299999999999997E-2</v>
      </c>
      <c r="U19" s="38">
        <v>0.129</v>
      </c>
    </row>
    <row r="20" spans="1:21" x14ac:dyDescent="0.3">
      <c r="A20" s="113">
        <v>2025</v>
      </c>
      <c r="B20" s="115">
        <v>1993177</v>
      </c>
      <c r="C20" s="115">
        <v>1920793</v>
      </c>
      <c r="D20" s="115">
        <v>72384</v>
      </c>
      <c r="E20" s="115">
        <v>3390390</v>
      </c>
      <c r="G20" s="120" t="s">
        <v>0</v>
      </c>
      <c r="H20" s="119">
        <f>SUM(H6:H19)</f>
        <v>160966</v>
      </c>
      <c r="I20" s="119">
        <f t="shared" ref="I20:J20" si="1">SUM(I6:I19)</f>
        <v>157989</v>
      </c>
      <c r="J20" s="119">
        <f t="shared" si="1"/>
        <v>2977</v>
      </c>
      <c r="L20" t="s">
        <v>63</v>
      </c>
      <c r="M20" t="s">
        <v>122</v>
      </c>
      <c r="O20" s="37">
        <v>7524</v>
      </c>
      <c r="P20" s="37">
        <v>7864</v>
      </c>
      <c r="Q20" s="37">
        <v>-340</v>
      </c>
      <c r="R20" s="37">
        <v>23</v>
      </c>
      <c r="S20" s="37">
        <v>263167</v>
      </c>
      <c r="T20" s="38">
        <v>-1.2999999999999999E-3</v>
      </c>
      <c r="U20" s="38">
        <v>1.6199999999999999E-2</v>
      </c>
    </row>
    <row r="21" spans="1:21" x14ac:dyDescent="0.3">
      <c r="A21" s="113">
        <v>2026</v>
      </c>
      <c r="B21" s="115">
        <v>160966</v>
      </c>
      <c r="C21" s="115">
        <v>157989</v>
      </c>
      <c r="D21" s="115">
        <v>2977</v>
      </c>
      <c r="E21" s="115">
        <v>3391992</v>
      </c>
      <c r="O21" s="37">
        <f t="shared" ref="O21:R21" si="2">SUM(O7:O20)</f>
        <v>160966</v>
      </c>
      <c r="P21" s="37">
        <f t="shared" si="2"/>
        <v>157989</v>
      </c>
      <c r="Q21" s="37">
        <f t="shared" si="2"/>
        <v>2977</v>
      </c>
      <c r="R21" s="37">
        <f t="shared" si="2"/>
        <v>454.70000000000005</v>
      </c>
      <c r="S21" s="37">
        <f>SUM(S7:S20)</f>
        <v>3391992</v>
      </c>
      <c r="T21">
        <f>SUM(T7:T20)</f>
        <v>4.4999999999999998E-2</v>
      </c>
    </row>
    <row r="22" spans="1:21" x14ac:dyDescent="0.3">
      <c r="G22" s="156" t="s">
        <v>37</v>
      </c>
      <c r="H22" s="156"/>
      <c r="I22" s="156"/>
      <c r="J22" s="156"/>
    </row>
    <row r="23" spans="1:21" x14ac:dyDescent="0.3">
      <c r="A23" s="116" t="s">
        <v>146</v>
      </c>
      <c r="B23" s="110" t="s">
        <v>1</v>
      </c>
      <c r="C23" s="110" t="s">
        <v>2</v>
      </c>
      <c r="D23" s="110" t="s">
        <v>7</v>
      </c>
      <c r="E23" s="110" t="s">
        <v>4</v>
      </c>
      <c r="G23" s="28" t="s">
        <v>23</v>
      </c>
      <c r="H23" s="29" t="s">
        <v>24</v>
      </c>
      <c r="I23" s="28" t="s">
        <v>25</v>
      </c>
      <c r="J23" s="29" t="s">
        <v>26</v>
      </c>
    </row>
    <row r="24" spans="1:21" x14ac:dyDescent="0.3">
      <c r="A24" s="135">
        <v>45292</v>
      </c>
      <c r="B24" s="136">
        <v>146070</v>
      </c>
      <c r="C24" s="136">
        <v>142315</v>
      </c>
      <c r="D24" s="136">
        <v>3755</v>
      </c>
      <c r="E24" s="136">
        <v>3200457</v>
      </c>
      <c r="G24" s="118" t="s">
        <v>18</v>
      </c>
      <c r="H24" s="119">
        <v>70</v>
      </c>
      <c r="I24" s="119">
        <v>65</v>
      </c>
      <c r="J24" s="119">
        <v>5</v>
      </c>
      <c r="S24" s="37"/>
      <c r="T24" s="38"/>
      <c r="U24" s="38"/>
    </row>
    <row r="25" spans="1:21" x14ac:dyDescent="0.3">
      <c r="A25" s="135">
        <v>45323</v>
      </c>
      <c r="B25" s="136">
        <v>170725</v>
      </c>
      <c r="C25" s="136">
        <v>157442</v>
      </c>
      <c r="D25" s="136">
        <v>13283</v>
      </c>
      <c r="E25" s="136">
        <v>3233485</v>
      </c>
      <c r="G25" s="120" t="s">
        <v>19</v>
      </c>
      <c r="H25" s="119">
        <v>7040</v>
      </c>
      <c r="I25" s="119">
        <v>5866</v>
      </c>
      <c r="J25" s="119">
        <v>1174</v>
      </c>
      <c r="O25" s="37"/>
      <c r="P25" s="37"/>
      <c r="Q25" s="37"/>
      <c r="R25" s="37"/>
      <c r="S25" s="37"/>
      <c r="T25" s="38"/>
      <c r="U25" s="38"/>
    </row>
    <row r="26" spans="1:21" x14ac:dyDescent="0.3">
      <c r="A26" s="135">
        <v>45352</v>
      </c>
      <c r="B26" s="136">
        <v>170733</v>
      </c>
      <c r="C26" s="136">
        <v>157425</v>
      </c>
      <c r="D26" s="136">
        <v>13308</v>
      </c>
      <c r="E26" s="136">
        <v>3233706</v>
      </c>
      <c r="G26" s="120" t="s">
        <v>20</v>
      </c>
      <c r="H26" s="119">
        <v>12274</v>
      </c>
      <c r="I26" s="119">
        <v>11619</v>
      </c>
      <c r="J26" s="119">
        <v>655</v>
      </c>
      <c r="O26" s="37"/>
      <c r="P26" s="37"/>
      <c r="Q26" s="37"/>
      <c r="R26" s="37"/>
      <c r="S26" s="37"/>
      <c r="T26" s="38"/>
      <c r="U26" s="38"/>
    </row>
    <row r="27" spans="1:21" x14ac:dyDescent="0.3">
      <c r="A27" s="135">
        <v>45383</v>
      </c>
      <c r="B27" s="136">
        <v>168789</v>
      </c>
      <c r="C27" s="136">
        <v>153112</v>
      </c>
      <c r="D27" s="136">
        <v>15677</v>
      </c>
      <c r="E27" s="136">
        <v>3249162</v>
      </c>
      <c r="G27" s="120" t="s">
        <v>21</v>
      </c>
      <c r="H27" s="119">
        <v>14420</v>
      </c>
      <c r="I27" s="119">
        <v>16651</v>
      </c>
      <c r="J27" s="119">
        <v>-2231</v>
      </c>
      <c r="L27" t="s">
        <v>109</v>
      </c>
      <c r="M27" t="s">
        <v>1</v>
      </c>
      <c r="N27" t="s">
        <v>2</v>
      </c>
      <c r="O27" s="37" t="s">
        <v>7</v>
      </c>
      <c r="P27" s="37" t="s">
        <v>112</v>
      </c>
      <c r="Q27" s="37" t="s">
        <v>113</v>
      </c>
      <c r="R27" s="37" t="s">
        <v>114</v>
      </c>
      <c r="S27" s="37"/>
      <c r="T27" s="38"/>
      <c r="U27" s="38"/>
    </row>
    <row r="28" spans="1:21" x14ac:dyDescent="0.3">
      <c r="A28" s="135">
        <v>45413</v>
      </c>
      <c r="B28" s="136">
        <v>161799</v>
      </c>
      <c r="C28" s="136">
        <v>151955</v>
      </c>
      <c r="D28" s="136">
        <v>9844</v>
      </c>
      <c r="E28" s="136">
        <v>3259006</v>
      </c>
      <c r="G28" s="120" t="s">
        <v>22</v>
      </c>
      <c r="H28" s="119">
        <v>88788</v>
      </c>
      <c r="I28" s="119">
        <v>86266</v>
      </c>
      <c r="J28" s="119">
        <v>2522</v>
      </c>
      <c r="L28" t="s">
        <v>59</v>
      </c>
      <c r="M28">
        <v>170</v>
      </c>
      <c r="N28">
        <v>138</v>
      </c>
      <c r="O28" s="37">
        <v>32</v>
      </c>
      <c r="P28" s="37">
        <v>18.8</v>
      </c>
      <c r="Q28" s="37">
        <v>2884</v>
      </c>
      <c r="R28" s="37">
        <v>1.12E-2</v>
      </c>
      <c r="S28" s="37"/>
      <c r="T28" s="38"/>
      <c r="U28" s="38"/>
    </row>
    <row r="29" spans="1:21" x14ac:dyDescent="0.3">
      <c r="A29" s="135">
        <v>45444</v>
      </c>
      <c r="B29" s="136">
        <v>158607</v>
      </c>
      <c r="C29" s="136">
        <v>145064</v>
      </c>
      <c r="D29" s="136">
        <v>13543</v>
      </c>
      <c r="E29" s="136">
        <v>3272549</v>
      </c>
      <c r="G29" s="120" t="s">
        <v>27</v>
      </c>
      <c r="H29" s="119">
        <v>6207</v>
      </c>
      <c r="I29" s="119">
        <v>6019</v>
      </c>
      <c r="J29" s="119">
        <v>188</v>
      </c>
      <c r="L29" t="s">
        <v>60</v>
      </c>
      <c r="M29" s="37">
        <v>11667</v>
      </c>
      <c r="N29" s="37">
        <v>11261</v>
      </c>
      <c r="O29" s="37">
        <v>406</v>
      </c>
      <c r="P29" s="37">
        <v>32.299999999999997</v>
      </c>
      <c r="Q29" s="37">
        <v>369050</v>
      </c>
      <c r="R29" s="37">
        <v>1.1000000000000001E-3</v>
      </c>
      <c r="S29" s="37"/>
      <c r="T29" s="38"/>
      <c r="U29" s="38"/>
    </row>
    <row r="30" spans="1:21" x14ac:dyDescent="0.3">
      <c r="A30" s="135">
        <v>45474</v>
      </c>
      <c r="B30" s="136">
        <v>158946</v>
      </c>
      <c r="C30" s="136">
        <v>149655</v>
      </c>
      <c r="D30" s="136">
        <v>9291</v>
      </c>
      <c r="E30" s="136">
        <v>3281840</v>
      </c>
      <c r="G30" s="118" t="s">
        <v>28</v>
      </c>
      <c r="H30" s="119">
        <v>812</v>
      </c>
      <c r="I30" s="119">
        <v>828</v>
      </c>
      <c r="J30" s="119">
        <v>-16</v>
      </c>
      <c r="L30" t="s">
        <v>61</v>
      </c>
      <c r="M30" s="37">
        <v>26006</v>
      </c>
      <c r="N30" s="37">
        <v>22576</v>
      </c>
      <c r="O30" s="37">
        <v>3430</v>
      </c>
      <c r="P30" s="37">
        <v>12.5</v>
      </c>
      <c r="Q30" s="37">
        <v>365152</v>
      </c>
      <c r="R30" s="38">
        <v>9.4999999999999998E-3</v>
      </c>
      <c r="S30" s="37"/>
      <c r="T30" s="38"/>
      <c r="U30" s="38"/>
    </row>
    <row r="31" spans="1:21" x14ac:dyDescent="0.3">
      <c r="A31" s="135">
        <v>45505</v>
      </c>
      <c r="B31" s="136">
        <v>165811</v>
      </c>
      <c r="C31" s="136">
        <v>150410</v>
      </c>
      <c r="D31" s="136">
        <v>15401</v>
      </c>
      <c r="E31" s="136">
        <v>3297241</v>
      </c>
      <c r="G31" s="120" t="s">
        <v>29</v>
      </c>
      <c r="H31" s="119">
        <v>12110</v>
      </c>
      <c r="I31" s="119">
        <v>10566</v>
      </c>
      <c r="J31" s="119">
        <v>1544</v>
      </c>
      <c r="L31" t="s">
        <v>62</v>
      </c>
      <c r="M31" s="37">
        <v>44985</v>
      </c>
      <c r="N31" s="37">
        <v>40156</v>
      </c>
      <c r="O31" s="37">
        <v>4829</v>
      </c>
      <c r="P31" s="37">
        <v>18.600000000000001</v>
      </c>
      <c r="Q31" s="37">
        <v>929165</v>
      </c>
      <c r="R31" s="37">
        <v>5.1999999999999998E-3</v>
      </c>
      <c r="S31" s="37"/>
      <c r="T31" s="38"/>
      <c r="U31" s="38"/>
    </row>
    <row r="32" spans="1:21" x14ac:dyDescent="0.3">
      <c r="A32" s="135">
        <v>45536</v>
      </c>
      <c r="B32" s="136">
        <v>170144</v>
      </c>
      <c r="C32" s="136">
        <v>150940</v>
      </c>
      <c r="D32" s="136">
        <v>19204</v>
      </c>
      <c r="E32" s="136">
        <v>3316445</v>
      </c>
      <c r="G32" s="120" t="s">
        <v>30</v>
      </c>
      <c r="H32" s="119">
        <v>6439</v>
      </c>
      <c r="I32" s="119">
        <v>6734</v>
      </c>
      <c r="J32" s="119">
        <v>-295</v>
      </c>
      <c r="L32" t="s">
        <v>63</v>
      </c>
      <c r="M32" s="37">
        <v>165939</v>
      </c>
      <c r="N32" s="37">
        <v>158248</v>
      </c>
      <c r="O32" s="37">
        <v>7691</v>
      </c>
      <c r="P32" s="37">
        <v>17.600000000000001</v>
      </c>
      <c r="Q32" s="37">
        <v>3385461</v>
      </c>
      <c r="R32" s="37">
        <v>2.3E-3</v>
      </c>
      <c r="S32" s="37"/>
      <c r="T32" s="38"/>
      <c r="U32" s="38"/>
    </row>
    <row r="33" spans="1:21" x14ac:dyDescent="0.3">
      <c r="A33" s="135">
        <v>45566</v>
      </c>
      <c r="B33" s="136">
        <v>181030</v>
      </c>
      <c r="C33" s="136">
        <v>159732</v>
      </c>
      <c r="D33" s="136">
        <v>21298</v>
      </c>
      <c r="E33" s="136">
        <v>3337743</v>
      </c>
      <c r="G33" s="120" t="s">
        <v>31</v>
      </c>
      <c r="H33" s="119">
        <v>1948</v>
      </c>
      <c r="I33" s="119">
        <v>1765</v>
      </c>
      <c r="J33" s="119">
        <v>183</v>
      </c>
      <c r="O33" s="37"/>
      <c r="P33" s="37"/>
      <c r="Q33" s="37"/>
      <c r="R33" s="37"/>
      <c r="S33" s="37"/>
      <c r="T33" s="38"/>
      <c r="U33" s="38"/>
    </row>
    <row r="34" spans="1:21" x14ac:dyDescent="0.3">
      <c r="A34" s="135">
        <v>45597</v>
      </c>
      <c r="B34" s="136">
        <v>163617</v>
      </c>
      <c r="C34" s="136">
        <v>145422</v>
      </c>
      <c r="D34" s="136">
        <v>18195</v>
      </c>
      <c r="E34" s="136">
        <v>3355938</v>
      </c>
      <c r="G34" s="120" t="s">
        <v>32</v>
      </c>
      <c r="H34" s="119">
        <v>8</v>
      </c>
      <c r="I34" s="119">
        <v>9</v>
      </c>
      <c r="J34" s="119">
        <v>-1</v>
      </c>
      <c r="T34" s="38"/>
      <c r="U34" s="38"/>
    </row>
    <row r="35" spans="1:21" x14ac:dyDescent="0.3">
      <c r="A35" s="135">
        <v>45627</v>
      </c>
      <c r="B35" s="136">
        <v>132508</v>
      </c>
      <c r="C35" s="136">
        <v>169486</v>
      </c>
      <c r="D35" s="136">
        <v>-36978</v>
      </c>
      <c r="E35" s="136">
        <v>3318960</v>
      </c>
      <c r="G35" s="120" t="s">
        <v>33</v>
      </c>
      <c r="H35" s="119">
        <v>3318</v>
      </c>
      <c r="I35" s="119">
        <v>3732</v>
      </c>
      <c r="J35" s="119">
        <v>-414</v>
      </c>
      <c r="O35" s="37"/>
      <c r="P35" s="37"/>
      <c r="Q35" s="37"/>
      <c r="S35" s="37"/>
      <c r="T35" s="38"/>
      <c r="U35" s="38"/>
    </row>
    <row r="36" spans="1:21" x14ac:dyDescent="0.3">
      <c r="A36" s="135">
        <v>45658</v>
      </c>
      <c r="B36" s="136">
        <v>164921</v>
      </c>
      <c r="C36" s="136">
        <v>161609</v>
      </c>
      <c r="D36" s="136">
        <v>3312</v>
      </c>
      <c r="E36" s="136">
        <v>3322272</v>
      </c>
      <c r="G36" s="120" t="s">
        <v>34</v>
      </c>
      <c r="H36" s="119">
        <v>8</v>
      </c>
      <c r="I36" s="119">
        <v>5</v>
      </c>
      <c r="J36" s="119">
        <v>3</v>
      </c>
      <c r="T36" s="38"/>
      <c r="U36" s="38"/>
    </row>
    <row r="37" spans="1:21" x14ac:dyDescent="0.3">
      <c r="A37" s="135">
        <v>45689</v>
      </c>
      <c r="B37" s="136">
        <v>179684</v>
      </c>
      <c r="C37" s="136">
        <v>154200</v>
      </c>
      <c r="D37" s="136">
        <v>25484</v>
      </c>
      <c r="E37" s="136">
        <v>3347756</v>
      </c>
      <c r="G37" s="120" t="s">
        <v>35</v>
      </c>
      <c r="H37" s="119">
        <v>7524</v>
      </c>
      <c r="I37" s="119">
        <v>7864</v>
      </c>
      <c r="J37" s="119">
        <v>-340</v>
      </c>
      <c r="O37" s="37"/>
      <c r="P37" s="37"/>
      <c r="Q37" s="37"/>
      <c r="R37" s="37"/>
      <c r="S37" s="37"/>
      <c r="T37" s="38"/>
      <c r="U37" s="38"/>
    </row>
    <row r="38" spans="1:21" x14ac:dyDescent="0.3">
      <c r="A38" s="135">
        <v>45717</v>
      </c>
      <c r="B38" s="136">
        <v>163231</v>
      </c>
      <c r="C38" s="136">
        <v>160238</v>
      </c>
      <c r="D38" s="136">
        <v>2993</v>
      </c>
      <c r="E38" s="136">
        <v>3350749</v>
      </c>
      <c r="G38" s="120" t="s">
        <v>0</v>
      </c>
      <c r="H38" s="119">
        <f>SUM(H24:H37)</f>
        <v>160966</v>
      </c>
      <c r="I38" s="119">
        <f t="shared" ref="I38" si="3">SUM(I24:I37)</f>
        <v>157989</v>
      </c>
      <c r="J38" s="119">
        <f t="shared" ref="J38" si="4">SUM(J24:J37)</f>
        <v>2977</v>
      </c>
    </row>
    <row r="39" spans="1:21" x14ac:dyDescent="0.3">
      <c r="A39" s="135">
        <v>45748</v>
      </c>
      <c r="B39" s="136">
        <v>168532</v>
      </c>
      <c r="C39" s="136">
        <v>161088</v>
      </c>
      <c r="D39" s="136">
        <v>7444</v>
      </c>
      <c r="E39" s="136">
        <v>3358193</v>
      </c>
    </row>
    <row r="40" spans="1:21" x14ac:dyDescent="0.3">
      <c r="A40" s="135">
        <v>45778</v>
      </c>
      <c r="B40" s="136">
        <v>165085</v>
      </c>
      <c r="C40" s="136">
        <v>159091</v>
      </c>
      <c r="D40" s="136">
        <v>5994</v>
      </c>
      <c r="E40" s="136">
        <v>3364187</v>
      </c>
    </row>
    <row r="41" spans="1:21" x14ac:dyDescent="0.3">
      <c r="A41" s="135">
        <v>45809</v>
      </c>
      <c r="B41" s="136">
        <v>160671</v>
      </c>
      <c r="C41" s="136">
        <v>146367</v>
      </c>
      <c r="D41" s="136">
        <v>14304</v>
      </c>
      <c r="E41" s="136">
        <v>3377789</v>
      </c>
      <c r="G41" t="s">
        <v>114</v>
      </c>
    </row>
    <row r="42" spans="1:21" x14ac:dyDescent="0.3">
      <c r="A42" s="135">
        <v>45839</v>
      </c>
      <c r="B42" s="136">
        <v>162472</v>
      </c>
      <c r="C42" s="136">
        <v>159612</v>
      </c>
      <c r="D42" s="136">
        <v>2860</v>
      </c>
      <c r="E42" s="136">
        <v>3378748</v>
      </c>
      <c r="F42" s="37"/>
      <c r="G42" s="38" t="s">
        <v>114</v>
      </c>
    </row>
    <row r="43" spans="1:21" x14ac:dyDescent="0.3">
      <c r="A43" s="135">
        <v>45870</v>
      </c>
      <c r="B43" s="136">
        <v>165939</v>
      </c>
      <c r="C43" s="136">
        <v>158248</v>
      </c>
      <c r="D43" s="136">
        <v>7691</v>
      </c>
      <c r="E43" s="136">
        <v>3385461</v>
      </c>
      <c r="F43" s="37"/>
      <c r="G43" s="38">
        <v>2.2000000000000001E-3</v>
      </c>
    </row>
    <row r="44" spans="1:21" x14ac:dyDescent="0.3">
      <c r="A44" s="135">
        <v>45901</v>
      </c>
      <c r="B44" s="136">
        <v>180075</v>
      </c>
      <c r="C44" s="136">
        <v>166037</v>
      </c>
      <c r="D44" s="136">
        <v>14038</v>
      </c>
      <c r="E44" s="136">
        <v>3399499</v>
      </c>
    </row>
    <row r="45" spans="1:21" x14ac:dyDescent="0.3">
      <c r="A45" s="135">
        <v>45931</v>
      </c>
      <c r="B45" s="136">
        <v>178765</v>
      </c>
      <c r="C45" s="136">
        <v>166423</v>
      </c>
      <c r="D45" s="136">
        <v>12342</v>
      </c>
      <c r="E45" s="136">
        <v>3410135</v>
      </c>
    </row>
    <row r="46" spans="1:21" x14ac:dyDescent="0.3">
      <c r="A46" s="135">
        <v>45962</v>
      </c>
      <c r="B46" s="136">
        <v>169321</v>
      </c>
      <c r="C46" s="136">
        <v>147094</v>
      </c>
      <c r="D46" s="136">
        <v>22227</v>
      </c>
      <c r="E46" s="136">
        <v>3432703</v>
      </c>
    </row>
    <row r="47" spans="1:21" x14ac:dyDescent="0.3">
      <c r="A47" s="135">
        <v>45992</v>
      </c>
      <c r="B47" s="136">
        <v>128939</v>
      </c>
      <c r="C47" s="136">
        <v>171072</v>
      </c>
      <c r="D47" s="136">
        <v>-42133</v>
      </c>
      <c r="E47" s="136">
        <v>3390390</v>
      </c>
    </row>
    <row r="48" spans="1:21" x14ac:dyDescent="0.3">
      <c r="A48" s="135">
        <v>46023</v>
      </c>
      <c r="B48" s="136">
        <v>160966</v>
      </c>
      <c r="C48" s="136">
        <v>157989</v>
      </c>
      <c r="D48" s="136">
        <v>2977</v>
      </c>
      <c r="E48" s="136">
        <v>3391992</v>
      </c>
    </row>
    <row r="50" spans="1:1" x14ac:dyDescent="0.3">
      <c r="A50" s="121" t="s">
        <v>8</v>
      </c>
    </row>
    <row r="51" spans="1:1" x14ac:dyDescent="0.3">
      <c r="A51" s="121" t="s">
        <v>5</v>
      </c>
    </row>
    <row r="52" spans="1:1" x14ac:dyDescent="0.3">
      <c r="A52" s="108"/>
    </row>
    <row r="53" spans="1:1" x14ac:dyDescent="0.3">
      <c r="A53" s="108"/>
    </row>
    <row r="54" spans="1:1" x14ac:dyDescent="0.3">
      <c r="A54" s="108"/>
    </row>
    <row r="55" spans="1:1" x14ac:dyDescent="0.3">
      <c r="A55" s="108"/>
    </row>
    <row r="56" spans="1:1" x14ac:dyDescent="0.3">
      <c r="A56" s="108"/>
    </row>
    <row r="57" spans="1:1" x14ac:dyDescent="0.3">
      <c r="A57" s="108"/>
    </row>
    <row r="58" spans="1:1" x14ac:dyDescent="0.3">
      <c r="A58" s="108"/>
    </row>
    <row r="59" spans="1:1" x14ac:dyDescent="0.3">
      <c r="A59" s="108"/>
    </row>
    <row r="60" spans="1:1" x14ac:dyDescent="0.3">
      <c r="A60" s="108"/>
    </row>
    <row r="61" spans="1:1" x14ac:dyDescent="0.3">
      <c r="A61" s="108"/>
    </row>
    <row r="62" spans="1:1" x14ac:dyDescent="0.3">
      <c r="A62" s="108"/>
    </row>
    <row r="63" spans="1:1" x14ac:dyDescent="0.3">
      <c r="A63" s="108"/>
    </row>
    <row r="64" spans="1:1" x14ac:dyDescent="0.3">
      <c r="A64" s="108"/>
    </row>
    <row r="65" spans="1:1" x14ac:dyDescent="0.3">
      <c r="A65" s="108"/>
    </row>
    <row r="66" spans="1:1" x14ac:dyDescent="0.3">
      <c r="A66" s="108"/>
    </row>
    <row r="67" spans="1:1" x14ac:dyDescent="0.3">
      <c r="A67" s="108"/>
    </row>
    <row r="68" spans="1:1" x14ac:dyDescent="0.3">
      <c r="A68" s="108"/>
    </row>
    <row r="69" spans="1:1" x14ac:dyDescent="0.3">
      <c r="A69" s="108"/>
    </row>
    <row r="70" spans="1:1" x14ac:dyDescent="0.3">
      <c r="A70" s="108"/>
    </row>
    <row r="71" spans="1:1" x14ac:dyDescent="0.3">
      <c r="A71" s="108"/>
    </row>
    <row r="72" spans="1:1" x14ac:dyDescent="0.3">
      <c r="A72" s="108"/>
    </row>
    <row r="73" spans="1:1" x14ac:dyDescent="0.3">
      <c r="A73" s="108"/>
    </row>
    <row r="74" spans="1:1" x14ac:dyDescent="0.3">
      <c r="A74" s="108"/>
    </row>
    <row r="75" spans="1:1" x14ac:dyDescent="0.3">
      <c r="A75" s="108"/>
    </row>
    <row r="76" spans="1:1" x14ac:dyDescent="0.3">
      <c r="A76" s="108"/>
    </row>
    <row r="77" spans="1:1" x14ac:dyDescent="0.3">
      <c r="A77" s="108"/>
    </row>
    <row r="78" spans="1:1" x14ac:dyDescent="0.3">
      <c r="A78" s="108"/>
    </row>
    <row r="79" spans="1:1" x14ac:dyDescent="0.3">
      <c r="A79" s="108"/>
    </row>
    <row r="80" spans="1:1" x14ac:dyDescent="0.3">
      <c r="A80" s="108"/>
    </row>
    <row r="81" spans="1:1" x14ac:dyDescent="0.3">
      <c r="A81" s="108"/>
    </row>
    <row r="82" spans="1:1" x14ac:dyDescent="0.3">
      <c r="A82" s="108"/>
    </row>
    <row r="83" spans="1:1" x14ac:dyDescent="0.3">
      <c r="A83" s="108"/>
    </row>
    <row r="84" spans="1:1" x14ac:dyDescent="0.3">
      <c r="A84" s="108"/>
    </row>
    <row r="85" spans="1:1" x14ac:dyDescent="0.3">
      <c r="A85" s="108"/>
    </row>
    <row r="86" spans="1:1" x14ac:dyDescent="0.3">
      <c r="A86" s="108"/>
    </row>
    <row r="87" spans="1:1" x14ac:dyDescent="0.3">
      <c r="A87" s="108"/>
    </row>
    <row r="88" spans="1:1" x14ac:dyDescent="0.3">
      <c r="A88" s="108"/>
    </row>
    <row r="89" spans="1:1" x14ac:dyDescent="0.3">
      <c r="A89" s="108"/>
    </row>
    <row r="90" spans="1:1" x14ac:dyDescent="0.3">
      <c r="A90" s="108"/>
    </row>
    <row r="91" spans="1:1" x14ac:dyDescent="0.3">
      <c r="A91" s="108"/>
    </row>
    <row r="92" spans="1:1" x14ac:dyDescent="0.3">
      <c r="A92" s="108"/>
    </row>
    <row r="93" spans="1:1" x14ac:dyDescent="0.3">
      <c r="A93" s="108"/>
    </row>
    <row r="94" spans="1:1" x14ac:dyDescent="0.3">
      <c r="A94" s="108"/>
    </row>
    <row r="95" spans="1:1" x14ac:dyDescent="0.3">
      <c r="A95" s="108"/>
    </row>
    <row r="96" spans="1:1" x14ac:dyDescent="0.3">
      <c r="A96" s="108"/>
    </row>
    <row r="97" spans="1:1" x14ac:dyDescent="0.3">
      <c r="A97" s="108"/>
    </row>
    <row r="98" spans="1:1" x14ac:dyDescent="0.3">
      <c r="A98" s="108"/>
    </row>
    <row r="99" spans="1:1" x14ac:dyDescent="0.3">
      <c r="A99" s="108"/>
    </row>
    <row r="100" spans="1:1" x14ac:dyDescent="0.3">
      <c r="A100" s="108"/>
    </row>
    <row r="101" spans="1:1" x14ac:dyDescent="0.3">
      <c r="A101" s="108"/>
    </row>
    <row r="102" spans="1:1" x14ac:dyDescent="0.3">
      <c r="A102" s="108"/>
    </row>
    <row r="103" spans="1:1" x14ac:dyDescent="0.3">
      <c r="A103" s="108"/>
    </row>
    <row r="104" spans="1:1" x14ac:dyDescent="0.3">
      <c r="A104" s="108"/>
    </row>
    <row r="105" spans="1:1" x14ac:dyDescent="0.3">
      <c r="A105" s="108"/>
    </row>
    <row r="106" spans="1:1" x14ac:dyDescent="0.3">
      <c r="A106" s="108"/>
    </row>
    <row r="107" spans="1:1" x14ac:dyDescent="0.3">
      <c r="A107" s="108"/>
    </row>
    <row r="108" spans="1:1" x14ac:dyDescent="0.3">
      <c r="A108" s="108"/>
    </row>
    <row r="109" spans="1:1" x14ac:dyDescent="0.3">
      <c r="A109" s="108"/>
    </row>
    <row r="110" spans="1:1" x14ac:dyDescent="0.3">
      <c r="A110" s="108"/>
    </row>
    <row r="111" spans="1:1" x14ac:dyDescent="0.3">
      <c r="A111" s="108"/>
    </row>
    <row r="112" spans="1:1" x14ac:dyDescent="0.3">
      <c r="A112" s="108"/>
    </row>
    <row r="113" spans="1:1" x14ac:dyDescent="0.3">
      <c r="A113" s="108"/>
    </row>
    <row r="114" spans="1:1" x14ac:dyDescent="0.3">
      <c r="A114" s="108"/>
    </row>
    <row r="115" spans="1:1" x14ac:dyDescent="0.3">
      <c r="A115" s="108"/>
    </row>
    <row r="116" spans="1:1" x14ac:dyDescent="0.3">
      <c r="A116" s="108"/>
    </row>
    <row r="117" spans="1:1" x14ac:dyDescent="0.3">
      <c r="A117" s="108"/>
    </row>
    <row r="118" spans="1:1" x14ac:dyDescent="0.3">
      <c r="A118" s="108"/>
    </row>
    <row r="119" spans="1:1" x14ac:dyDescent="0.3">
      <c r="A119" s="108"/>
    </row>
    <row r="120" spans="1:1" x14ac:dyDescent="0.3">
      <c r="A120" s="108"/>
    </row>
    <row r="121" spans="1:1" x14ac:dyDescent="0.3">
      <c r="A121" s="108"/>
    </row>
    <row r="122" spans="1:1" x14ac:dyDescent="0.3">
      <c r="A122" s="108"/>
    </row>
    <row r="123" spans="1:1" x14ac:dyDescent="0.3">
      <c r="A123" s="108"/>
    </row>
    <row r="124" spans="1:1" x14ac:dyDescent="0.3">
      <c r="A124" s="108"/>
    </row>
    <row r="125" spans="1:1" x14ac:dyDescent="0.3">
      <c r="A125" s="108"/>
    </row>
    <row r="126" spans="1:1" x14ac:dyDescent="0.3">
      <c r="A126" s="108"/>
    </row>
    <row r="127" spans="1:1" x14ac:dyDescent="0.3">
      <c r="A127" s="108"/>
    </row>
    <row r="128" spans="1:1" x14ac:dyDescent="0.3">
      <c r="A128" s="108"/>
    </row>
    <row r="129" spans="1:1" x14ac:dyDescent="0.3">
      <c r="A129" s="108"/>
    </row>
    <row r="130" spans="1:1" x14ac:dyDescent="0.3">
      <c r="A130" s="108"/>
    </row>
    <row r="131" spans="1:1" x14ac:dyDescent="0.3">
      <c r="A131" s="108"/>
    </row>
    <row r="132" spans="1:1" x14ac:dyDescent="0.3">
      <c r="A132" s="108"/>
    </row>
    <row r="133" spans="1:1" x14ac:dyDescent="0.3">
      <c r="A133" s="108"/>
    </row>
    <row r="134" spans="1:1" x14ac:dyDescent="0.3">
      <c r="A134" s="108"/>
    </row>
    <row r="135" spans="1:1" x14ac:dyDescent="0.3">
      <c r="A135" s="108"/>
    </row>
    <row r="136" spans="1:1" x14ac:dyDescent="0.3">
      <c r="A136" s="108"/>
    </row>
    <row r="137" spans="1:1" x14ac:dyDescent="0.3">
      <c r="A137" s="108"/>
    </row>
    <row r="138" spans="1:1" x14ac:dyDescent="0.3">
      <c r="A138" s="108"/>
    </row>
    <row r="139" spans="1:1" x14ac:dyDescent="0.3">
      <c r="A139" s="108"/>
    </row>
    <row r="140" spans="1:1" x14ac:dyDescent="0.3">
      <c r="A140" s="108"/>
    </row>
    <row r="141" spans="1:1" x14ac:dyDescent="0.3">
      <c r="A141" s="108"/>
    </row>
    <row r="142" spans="1:1" x14ac:dyDescent="0.3">
      <c r="A142" s="108"/>
    </row>
    <row r="143" spans="1:1" x14ac:dyDescent="0.3">
      <c r="A143" s="108"/>
    </row>
    <row r="144" spans="1:1" x14ac:dyDescent="0.3">
      <c r="A144" s="108"/>
    </row>
    <row r="145" spans="1:1" x14ac:dyDescent="0.3">
      <c r="A145" s="108"/>
    </row>
    <row r="146" spans="1:1" x14ac:dyDescent="0.3">
      <c r="A146" s="108"/>
    </row>
    <row r="147" spans="1:1" x14ac:dyDescent="0.3">
      <c r="A147" s="108"/>
    </row>
    <row r="148" spans="1:1" x14ac:dyDescent="0.3">
      <c r="A148" s="108"/>
    </row>
    <row r="149" spans="1:1" x14ac:dyDescent="0.3">
      <c r="A149" s="108"/>
    </row>
    <row r="150" spans="1:1" x14ac:dyDescent="0.3">
      <c r="A150" s="108"/>
    </row>
    <row r="151" spans="1:1" x14ac:dyDescent="0.3">
      <c r="A151" s="108"/>
    </row>
    <row r="152" spans="1:1" x14ac:dyDescent="0.3">
      <c r="A152" s="108"/>
    </row>
    <row r="153" spans="1:1" x14ac:dyDescent="0.3">
      <c r="A153" s="108"/>
    </row>
  </sheetData>
  <mergeCells count="5">
    <mergeCell ref="A2:E2"/>
    <mergeCell ref="A3:A4"/>
    <mergeCell ref="B3:E3"/>
    <mergeCell ref="G4:J4"/>
    <mergeCell ref="G22:J22"/>
  </mergeCells>
  <hyperlinks>
    <hyperlink ref="A1" r:id="rId1" xr:uid="{AAA4EF00-BAC5-4456-9FD2-CA832355E089}"/>
  </hyperlinks>
  <pageMargins left="0.511811024" right="0.511811024" top="0.78740157499999996" bottom="0.78740157499999996" header="0.31496062000000002" footer="0.31496062000000002"/>
  <pageSetup paperSize="9" orientation="portrait" r:id="rId2"/>
  <headerFooter>
    <oddHeader>&amp;L&amp;"Calibri"&amp;10&amp;K0000FF Classificação: RESTRITA&amp;1#_x000D_</oddHeader>
  </headerFooter>
  <drawing r:id="rId3"/>
  <tableParts count="1">
    <tablePart r:id="rId4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AE4EC0-F8EE-4A75-B914-7482F0DF134A}">
  <sheetPr codeName="Planilha5"/>
  <dimension ref="A1:T26"/>
  <sheetViews>
    <sheetView zoomScale="110" zoomScaleNormal="110" workbookViewId="0">
      <selection activeCell="B27" sqref="B27"/>
    </sheetView>
  </sheetViews>
  <sheetFormatPr defaultRowHeight="14.4" x14ac:dyDescent="0.3"/>
  <cols>
    <col min="1" max="1" width="24.44140625" customWidth="1"/>
    <col min="2" max="4" width="13.44140625" customWidth="1"/>
    <col min="12" max="12" width="11.33203125" customWidth="1"/>
  </cols>
  <sheetData>
    <row r="1" spans="1:20" x14ac:dyDescent="0.3">
      <c r="B1" s="19">
        <v>46023</v>
      </c>
      <c r="E1" s="25" t="s">
        <v>90</v>
      </c>
      <c r="F1" s="41">
        <f>+D5-B25</f>
        <v>4</v>
      </c>
    </row>
    <row r="2" spans="1:20" x14ac:dyDescent="0.3">
      <c r="A2" s="172" t="s">
        <v>12</v>
      </c>
      <c r="B2" s="173"/>
      <c r="C2" s="173"/>
      <c r="D2" s="174"/>
    </row>
    <row r="3" spans="1:20" x14ac:dyDescent="0.3">
      <c r="A3" s="169" t="s">
        <v>13</v>
      </c>
      <c r="B3" s="170"/>
      <c r="C3" s="170"/>
      <c r="D3" s="171"/>
      <c r="O3" s="37"/>
      <c r="P3" s="37"/>
      <c r="Q3" s="37"/>
      <c r="S3" s="37"/>
      <c r="T3" s="38"/>
    </row>
    <row r="4" spans="1:20" x14ac:dyDescent="0.3">
      <c r="A4" s="92" t="s">
        <v>3</v>
      </c>
      <c r="B4" s="2" t="s">
        <v>1</v>
      </c>
      <c r="C4" s="2" t="s">
        <v>2</v>
      </c>
      <c r="D4" s="122" t="s">
        <v>7</v>
      </c>
      <c r="H4" t="s">
        <v>109</v>
      </c>
      <c r="I4" t="s">
        <v>58</v>
      </c>
      <c r="J4" t="s">
        <v>110</v>
      </c>
      <c r="K4" t="s">
        <v>111</v>
      </c>
      <c r="L4" t="s">
        <v>125</v>
      </c>
      <c r="M4" t="s">
        <v>126</v>
      </c>
      <c r="N4" t="s">
        <v>127</v>
      </c>
      <c r="O4" s="37" t="s">
        <v>1</v>
      </c>
      <c r="P4" s="37" t="s">
        <v>2</v>
      </c>
      <c r="Q4" t="s">
        <v>7</v>
      </c>
      <c r="R4" t="s">
        <v>112</v>
      </c>
      <c r="S4" s="37" t="s">
        <v>113</v>
      </c>
      <c r="T4" s="38" t="s">
        <v>114</v>
      </c>
    </row>
    <row r="5" spans="1:20" x14ac:dyDescent="0.3">
      <c r="A5" s="100">
        <f>B1</f>
        <v>46023</v>
      </c>
      <c r="B5" s="99">
        <v>325</v>
      </c>
      <c r="C5" s="99">
        <v>347</v>
      </c>
      <c r="D5" s="124">
        <v>-22</v>
      </c>
      <c r="H5" t="s">
        <v>62</v>
      </c>
      <c r="I5" t="s">
        <v>115</v>
      </c>
      <c r="J5" t="s">
        <v>116</v>
      </c>
      <c r="K5" t="s">
        <v>66</v>
      </c>
      <c r="L5" t="s">
        <v>128</v>
      </c>
      <c r="M5" t="s">
        <v>129</v>
      </c>
      <c r="N5" t="s">
        <v>130</v>
      </c>
      <c r="O5" s="37">
        <v>3965</v>
      </c>
      <c r="P5" s="37">
        <v>4000</v>
      </c>
      <c r="Q5">
        <v>-35</v>
      </c>
      <c r="R5">
        <v>20.8</v>
      </c>
      <c r="S5" s="37">
        <v>8169</v>
      </c>
      <c r="T5" s="38">
        <v>-4.3E-3</v>
      </c>
    </row>
    <row r="6" spans="1:20" x14ac:dyDescent="0.3">
      <c r="A6" s="96" t="s">
        <v>15</v>
      </c>
      <c r="B6" s="97">
        <v>325</v>
      </c>
      <c r="C6" s="97">
        <v>347</v>
      </c>
      <c r="D6" s="123">
        <v>-22</v>
      </c>
      <c r="N6" t="s">
        <v>62</v>
      </c>
      <c r="O6" s="37"/>
      <c r="P6" s="37"/>
      <c r="S6" s="37"/>
      <c r="T6" t="s">
        <v>62</v>
      </c>
    </row>
    <row r="7" spans="1:20" x14ac:dyDescent="0.3">
      <c r="A7" s="98" t="s">
        <v>14</v>
      </c>
      <c r="B7" s="99">
        <v>3952</v>
      </c>
      <c r="C7" s="99">
        <v>3918</v>
      </c>
      <c r="D7" s="124">
        <v>34</v>
      </c>
      <c r="F7" cm="1">
        <f t="array" aca="1" ref="F7:H7" ca="1">OFFSET(M15,DATEDIF("dez23",$B$1,"M"),0,1,3)</f>
        <v>0</v>
      </c>
      <c r="G7">
        <f ca="1"/>
        <v>0</v>
      </c>
      <c r="H7">
        <f ca="1"/>
        <v>0</v>
      </c>
      <c r="N7" t="s">
        <v>115</v>
      </c>
      <c r="T7" t="s">
        <v>115</v>
      </c>
    </row>
    <row r="8" spans="1:20" x14ac:dyDescent="0.3">
      <c r="A8" s="83" t="s">
        <v>16</v>
      </c>
      <c r="B8" s="3"/>
      <c r="C8" s="3"/>
      <c r="D8" s="3"/>
      <c r="N8" t="s">
        <v>116</v>
      </c>
      <c r="T8" t="s">
        <v>116</v>
      </c>
    </row>
    <row r="9" spans="1:20" x14ac:dyDescent="0.3">
      <c r="A9" s="83" t="s">
        <v>5</v>
      </c>
      <c r="B9" s="3"/>
      <c r="C9" s="3"/>
      <c r="D9" s="3"/>
      <c r="N9" t="s">
        <v>66</v>
      </c>
      <c r="T9" t="s">
        <v>66</v>
      </c>
    </row>
    <row r="10" spans="1:20" x14ac:dyDescent="0.3">
      <c r="N10" t="s">
        <v>128</v>
      </c>
      <c r="T10" t="s">
        <v>128</v>
      </c>
    </row>
    <row r="11" spans="1:20" x14ac:dyDescent="0.3">
      <c r="N11" t="s">
        <v>129</v>
      </c>
      <c r="T11" t="s">
        <v>129</v>
      </c>
    </row>
    <row r="12" spans="1:20" x14ac:dyDescent="0.3">
      <c r="B12" t="s">
        <v>17</v>
      </c>
      <c r="N12" t="s">
        <v>130</v>
      </c>
      <c r="T12" t="s">
        <v>130</v>
      </c>
    </row>
    <row r="13" spans="1:20" x14ac:dyDescent="0.3">
      <c r="A13" s="19"/>
    </row>
    <row r="14" spans="1:20" x14ac:dyDescent="0.3">
      <c r="A14" s="19">
        <v>45658</v>
      </c>
      <c r="B14">
        <v>-92</v>
      </c>
      <c r="L14" s="47"/>
      <c r="M14" s="47" t="s">
        <v>99</v>
      </c>
      <c r="N14" s="47" t="s">
        <v>100</v>
      </c>
      <c r="O14" s="47" t="s">
        <v>102</v>
      </c>
    </row>
    <row r="15" spans="1:20" x14ac:dyDescent="0.3">
      <c r="A15" s="19">
        <v>45689</v>
      </c>
      <c r="B15">
        <v>31</v>
      </c>
      <c r="L15" s="47">
        <v>2024</v>
      </c>
      <c r="M15" s="47">
        <v>4222</v>
      </c>
      <c r="N15" s="47">
        <v>3848</v>
      </c>
      <c r="O15" s="47">
        <f>+M15-N15</f>
        <v>374</v>
      </c>
    </row>
    <row r="16" spans="1:20" x14ac:dyDescent="0.3">
      <c r="A16" s="19">
        <v>45717</v>
      </c>
      <c r="B16">
        <v>0</v>
      </c>
      <c r="L16" s="47">
        <v>2025</v>
      </c>
      <c r="M16" s="47">
        <v>3965</v>
      </c>
      <c r="N16" s="47">
        <v>4000</v>
      </c>
      <c r="O16" s="47">
        <v>-35</v>
      </c>
    </row>
    <row r="17" spans="1:15" x14ac:dyDescent="0.3">
      <c r="A17" s="19">
        <v>45748</v>
      </c>
      <c r="B17">
        <v>-12</v>
      </c>
      <c r="L17" s="47" t="s">
        <v>107</v>
      </c>
      <c r="M17" s="47">
        <v>3952</v>
      </c>
      <c r="N17" s="47">
        <v>3918</v>
      </c>
      <c r="O17" s="47">
        <v>34</v>
      </c>
    </row>
    <row r="18" spans="1:15" x14ac:dyDescent="0.3">
      <c r="A18" s="19">
        <v>45778</v>
      </c>
      <c r="B18">
        <v>46</v>
      </c>
    </row>
    <row r="19" spans="1:15" x14ac:dyDescent="0.3">
      <c r="A19" s="19">
        <v>45809</v>
      </c>
      <c r="B19" s="44">
        <v>8</v>
      </c>
    </row>
    <row r="20" spans="1:15" x14ac:dyDescent="0.3">
      <c r="A20" s="19">
        <v>45839</v>
      </c>
      <c r="B20" s="44">
        <v>32</v>
      </c>
    </row>
    <row r="21" spans="1:15" x14ac:dyDescent="0.3">
      <c r="A21" s="19">
        <v>45870</v>
      </c>
      <c r="B21">
        <v>-12</v>
      </c>
    </row>
    <row r="22" spans="1:15" x14ac:dyDescent="0.3">
      <c r="A22" s="19">
        <v>45901</v>
      </c>
      <c r="B22">
        <v>-26</v>
      </c>
    </row>
    <row r="23" spans="1:15" x14ac:dyDescent="0.3">
      <c r="A23" s="19">
        <v>45931</v>
      </c>
      <c r="B23">
        <v>-30</v>
      </c>
    </row>
    <row r="24" spans="1:15" x14ac:dyDescent="0.3">
      <c r="A24" s="19">
        <v>45962</v>
      </c>
      <c r="B24">
        <v>35</v>
      </c>
    </row>
    <row r="25" spans="1:15" x14ac:dyDescent="0.3">
      <c r="A25" s="19">
        <v>45992</v>
      </c>
      <c r="B25">
        <v>-26</v>
      </c>
    </row>
    <row r="26" spans="1:15" x14ac:dyDescent="0.3">
      <c r="A26" s="19">
        <v>46023</v>
      </c>
      <c r="B26">
        <v>-22</v>
      </c>
    </row>
  </sheetData>
  <mergeCells count="2">
    <mergeCell ref="A3:D3"/>
    <mergeCell ref="A2:D2"/>
  </mergeCells>
  <pageMargins left="0.511811024" right="0.511811024" top="0.78740157499999996" bottom="0.78740157499999996" header="0.31496062000000002" footer="0.31496062000000002"/>
  <headerFooter>
    <oddHeader>&amp;L&amp;"Calibri"&amp;10&amp;K0000FF Classificação: RESTRITA&amp;1#_x000D_</oddHeader>
  </headerFooter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E5BFBC-A8F3-4DB1-8BA2-37426F1E8C7A}">
  <sheetPr codeName="Planilha6"/>
  <dimension ref="A1:S34"/>
  <sheetViews>
    <sheetView workbookViewId="0">
      <selection activeCell="C37" sqref="C37"/>
    </sheetView>
  </sheetViews>
  <sheetFormatPr defaultRowHeight="14.4" x14ac:dyDescent="0.3"/>
  <cols>
    <col min="1" max="1" width="31.6640625" bestFit="1" customWidth="1"/>
    <col min="2" max="4" width="11.44140625" customWidth="1"/>
  </cols>
  <sheetData>
    <row r="1" spans="1:19" x14ac:dyDescent="0.3">
      <c r="B1" s="19">
        <v>46023</v>
      </c>
      <c r="E1" s="25" t="s">
        <v>90</v>
      </c>
      <c r="F1" s="41">
        <f>+D5-B33</f>
        <v>69</v>
      </c>
      <c r="G1" s="41">
        <f>+D6-C33</f>
        <v>1217</v>
      </c>
    </row>
    <row r="2" spans="1:19" x14ac:dyDescent="0.3">
      <c r="A2" s="170" t="s">
        <v>12</v>
      </c>
      <c r="B2" s="170"/>
      <c r="C2" s="170"/>
      <c r="D2" s="170"/>
    </row>
    <row r="3" spans="1:19" x14ac:dyDescent="0.3">
      <c r="A3" s="170" t="s">
        <v>47</v>
      </c>
      <c r="B3" s="170"/>
      <c r="C3" s="170"/>
      <c r="D3" s="170"/>
    </row>
    <row r="4" spans="1:19" x14ac:dyDescent="0.3">
      <c r="A4" s="30">
        <f>B1</f>
        <v>46023</v>
      </c>
      <c r="B4" s="2" t="s">
        <v>1</v>
      </c>
      <c r="C4" s="2" t="s">
        <v>2</v>
      </c>
      <c r="D4" s="2" t="s">
        <v>7</v>
      </c>
      <c r="N4" s="37"/>
      <c r="O4" s="37"/>
      <c r="R4" s="37"/>
      <c r="S4" s="38"/>
    </row>
    <row r="5" spans="1:19" x14ac:dyDescent="0.3">
      <c r="A5" s="21" t="s">
        <v>47</v>
      </c>
      <c r="B5" s="33">
        <v>505</v>
      </c>
      <c r="C5" s="33">
        <v>526</v>
      </c>
      <c r="D5" s="144">
        <v>-21</v>
      </c>
      <c r="G5" t="s">
        <v>62</v>
      </c>
      <c r="L5" t="s">
        <v>62</v>
      </c>
      <c r="R5" s="37"/>
      <c r="S5" s="38"/>
    </row>
    <row r="6" spans="1:19" x14ac:dyDescent="0.3">
      <c r="A6" s="24" t="s">
        <v>48</v>
      </c>
      <c r="B6" s="34">
        <v>2873</v>
      </c>
      <c r="C6" s="34">
        <v>2750</v>
      </c>
      <c r="D6" s="145">
        <v>123</v>
      </c>
      <c r="G6" t="s">
        <v>116</v>
      </c>
      <c r="L6" t="s">
        <v>115</v>
      </c>
      <c r="R6" s="37"/>
      <c r="S6" s="38"/>
    </row>
    <row r="7" spans="1:19" x14ac:dyDescent="0.3">
      <c r="A7" s="23" t="s">
        <v>0</v>
      </c>
      <c r="B7" s="33">
        <f>SUM(B5:B6)</f>
        <v>3378</v>
      </c>
      <c r="C7" s="33">
        <f t="shared" ref="C7:D7" si="0">SUM(C5:C6)</f>
        <v>3276</v>
      </c>
      <c r="D7" s="144">
        <f t="shared" si="0"/>
        <v>102</v>
      </c>
      <c r="G7" t="s">
        <v>43</v>
      </c>
      <c r="L7" t="s">
        <v>116</v>
      </c>
      <c r="R7" s="37"/>
      <c r="S7" s="38"/>
    </row>
    <row r="8" spans="1:19" x14ac:dyDescent="0.3">
      <c r="A8" s="83" t="s">
        <v>16</v>
      </c>
      <c r="B8" s="3"/>
      <c r="C8" s="3"/>
      <c r="D8" s="3"/>
      <c r="G8" t="s">
        <v>131</v>
      </c>
      <c r="L8" t="s">
        <v>43</v>
      </c>
      <c r="S8" s="38"/>
    </row>
    <row r="9" spans="1:19" x14ac:dyDescent="0.3">
      <c r="A9" s="83" t="s">
        <v>5</v>
      </c>
      <c r="B9" s="3"/>
      <c r="C9" s="3"/>
      <c r="D9" s="3"/>
      <c r="G9" t="s">
        <v>132</v>
      </c>
      <c r="L9" t="s">
        <v>131</v>
      </c>
      <c r="S9" s="38"/>
    </row>
    <row r="10" spans="1:19" x14ac:dyDescent="0.3">
      <c r="G10" t="s">
        <v>143</v>
      </c>
      <c r="L10" t="s">
        <v>132</v>
      </c>
      <c r="R10" s="37"/>
      <c r="S10" s="38"/>
    </row>
    <row r="11" spans="1:19" x14ac:dyDescent="0.3">
      <c r="A11" s="170" t="s">
        <v>12</v>
      </c>
      <c r="B11" s="170"/>
      <c r="C11" s="170"/>
      <c r="D11" s="170"/>
      <c r="L11" t="s">
        <v>152</v>
      </c>
      <c r="R11" s="37"/>
      <c r="S11" s="38"/>
    </row>
    <row r="12" spans="1:19" x14ac:dyDescent="0.3">
      <c r="A12" s="170" t="s">
        <v>47</v>
      </c>
      <c r="B12" s="170"/>
      <c r="C12" s="170"/>
      <c r="D12" s="170"/>
      <c r="N12" s="37"/>
      <c r="O12" s="37"/>
      <c r="R12" s="37"/>
      <c r="S12" s="38"/>
    </row>
    <row r="13" spans="1:19" x14ac:dyDescent="0.3">
      <c r="A13" s="2" t="s">
        <v>49</v>
      </c>
      <c r="B13" s="2" t="s">
        <v>1</v>
      </c>
      <c r="C13" s="2" t="s">
        <v>2</v>
      </c>
      <c r="D13" s="2" t="s">
        <v>7</v>
      </c>
      <c r="N13" s="37"/>
      <c r="O13" s="37"/>
      <c r="R13" s="37"/>
      <c r="S13" s="38"/>
    </row>
    <row r="14" spans="1:19" x14ac:dyDescent="0.3">
      <c r="A14" s="21" t="s">
        <v>47</v>
      </c>
      <c r="B14" s="33">
        <v>505</v>
      </c>
      <c r="C14" s="33">
        <v>526</v>
      </c>
      <c r="D14" s="144">
        <v>-21</v>
      </c>
      <c r="G14" t="s">
        <v>109</v>
      </c>
      <c r="H14" t="s">
        <v>58</v>
      </c>
      <c r="I14" t="s">
        <v>110</v>
      </c>
      <c r="J14" t="s">
        <v>111</v>
      </c>
      <c r="K14" t="s">
        <v>125</v>
      </c>
      <c r="L14" t="s">
        <v>126</v>
      </c>
      <c r="M14" t="s">
        <v>127</v>
      </c>
      <c r="N14" t="s">
        <v>1</v>
      </c>
      <c r="O14" t="s">
        <v>2</v>
      </c>
      <c r="P14" t="s">
        <v>7</v>
      </c>
      <c r="Q14" t="s">
        <v>112</v>
      </c>
      <c r="R14" t="s">
        <v>113</v>
      </c>
      <c r="S14" t="s">
        <v>114</v>
      </c>
    </row>
    <row r="15" spans="1:19" x14ac:dyDescent="0.3">
      <c r="A15" s="24" t="s">
        <v>48</v>
      </c>
      <c r="B15" s="34">
        <v>2873</v>
      </c>
      <c r="C15" s="34">
        <v>2750</v>
      </c>
      <c r="D15" s="145">
        <v>123</v>
      </c>
      <c r="G15" t="s">
        <v>62</v>
      </c>
      <c r="H15" t="s">
        <v>115</v>
      </c>
      <c r="I15" t="s">
        <v>116</v>
      </c>
      <c r="J15" t="s">
        <v>43</v>
      </c>
      <c r="K15" t="s">
        <v>131</v>
      </c>
      <c r="L15" t="s">
        <v>132</v>
      </c>
      <c r="M15" s="37" t="s">
        <v>143</v>
      </c>
      <c r="N15" s="37">
        <v>2873</v>
      </c>
      <c r="O15" s="37">
        <v>2750</v>
      </c>
      <c r="P15" s="37">
        <v>123</v>
      </c>
      <c r="Q15" s="37">
        <v>21.4</v>
      </c>
      <c r="R15" s="37">
        <v>70047</v>
      </c>
      <c r="S15" s="38">
        <v>1.8E-3</v>
      </c>
    </row>
    <row r="16" spans="1:19" x14ac:dyDescent="0.3">
      <c r="A16" s="23" t="s">
        <v>0</v>
      </c>
      <c r="B16" s="33">
        <f>SUM(B14:B15)</f>
        <v>3378</v>
      </c>
      <c r="C16" s="33">
        <f t="shared" ref="C16" si="1">SUM(C14:C15)</f>
        <v>3276</v>
      </c>
      <c r="D16" s="144">
        <f t="shared" ref="D16" si="2">SUM(D14:D15)</f>
        <v>102</v>
      </c>
      <c r="N16" s="37"/>
      <c r="O16" s="37"/>
    </row>
    <row r="17" spans="1:4" x14ac:dyDescent="0.3">
      <c r="A17" s="83" t="s">
        <v>16</v>
      </c>
      <c r="B17" s="3"/>
      <c r="C17" s="3"/>
      <c r="D17" s="3"/>
    </row>
    <row r="18" spans="1:4" x14ac:dyDescent="0.3">
      <c r="A18" s="83" t="s">
        <v>5</v>
      </c>
      <c r="B18" s="3"/>
      <c r="C18" s="3"/>
      <c r="D18" s="3"/>
    </row>
    <row r="21" spans="1:4" x14ac:dyDescent="0.3">
      <c r="A21" t="s">
        <v>50</v>
      </c>
      <c r="B21" t="s">
        <v>51</v>
      </c>
      <c r="C21" t="s">
        <v>52</v>
      </c>
    </row>
    <row r="22" spans="1:4" x14ac:dyDescent="0.3">
      <c r="A22" s="19">
        <v>45658</v>
      </c>
      <c r="B22" s="146">
        <v>-30</v>
      </c>
      <c r="C22" s="146">
        <v>275</v>
      </c>
    </row>
    <row r="23" spans="1:4" x14ac:dyDescent="0.3">
      <c r="A23" s="19">
        <v>45689</v>
      </c>
      <c r="B23" s="146">
        <v>102</v>
      </c>
      <c r="C23" s="146">
        <v>369</v>
      </c>
    </row>
    <row r="24" spans="1:4" x14ac:dyDescent="0.3">
      <c r="A24" s="19">
        <v>45717</v>
      </c>
      <c r="B24" s="146">
        <v>51</v>
      </c>
      <c r="C24" s="146">
        <v>-93</v>
      </c>
    </row>
    <row r="25" spans="1:4" x14ac:dyDescent="0.3">
      <c r="A25" s="19">
        <v>45748</v>
      </c>
      <c r="B25" s="146">
        <v>-9</v>
      </c>
      <c r="C25" s="146">
        <v>75</v>
      </c>
    </row>
    <row r="26" spans="1:4" x14ac:dyDescent="0.3">
      <c r="A26" s="19">
        <v>45778</v>
      </c>
      <c r="B26" s="146">
        <v>-12</v>
      </c>
      <c r="C26" s="146">
        <v>66</v>
      </c>
    </row>
    <row r="27" spans="1:4" x14ac:dyDescent="0.3">
      <c r="A27" s="19">
        <v>45809</v>
      </c>
      <c r="B27" s="146">
        <v>-28</v>
      </c>
      <c r="C27" s="146">
        <v>195</v>
      </c>
    </row>
    <row r="28" spans="1:4" x14ac:dyDescent="0.3">
      <c r="A28" s="19">
        <v>45839</v>
      </c>
      <c r="B28" s="146">
        <v>-9</v>
      </c>
      <c r="C28" s="146">
        <v>44</v>
      </c>
    </row>
    <row r="29" spans="1:4" x14ac:dyDescent="0.3">
      <c r="A29" s="19">
        <v>45870</v>
      </c>
      <c r="B29" s="146">
        <v>-22</v>
      </c>
      <c r="C29" s="146">
        <v>65</v>
      </c>
    </row>
    <row r="30" spans="1:4" x14ac:dyDescent="0.3">
      <c r="A30" s="19">
        <v>45901</v>
      </c>
      <c r="B30" s="146">
        <v>-18</v>
      </c>
      <c r="C30" s="146">
        <v>121</v>
      </c>
    </row>
    <row r="31" spans="1:4" x14ac:dyDescent="0.3">
      <c r="A31" s="19">
        <v>45931</v>
      </c>
      <c r="B31" s="146">
        <v>-12</v>
      </c>
      <c r="C31" s="146">
        <v>39</v>
      </c>
    </row>
    <row r="32" spans="1:4" x14ac:dyDescent="0.3">
      <c r="A32" s="19">
        <v>45962</v>
      </c>
      <c r="B32" s="146">
        <v>141</v>
      </c>
      <c r="C32" s="146">
        <v>320</v>
      </c>
    </row>
    <row r="33" spans="1:3" x14ac:dyDescent="0.3">
      <c r="A33" s="19">
        <v>45992</v>
      </c>
      <c r="B33" s="146">
        <v>-90</v>
      </c>
      <c r="C33" s="146">
        <v>-1094</v>
      </c>
    </row>
    <row r="34" spans="1:3" x14ac:dyDescent="0.3">
      <c r="A34" s="19">
        <v>46023</v>
      </c>
      <c r="B34" s="146">
        <v>-21</v>
      </c>
      <c r="C34" s="146">
        <v>123</v>
      </c>
    </row>
  </sheetData>
  <mergeCells count="4">
    <mergeCell ref="A2:D2"/>
    <mergeCell ref="A3:D3"/>
    <mergeCell ref="A11:D11"/>
    <mergeCell ref="A12:D12"/>
  </mergeCells>
  <pageMargins left="0.511811024" right="0.511811024" top="0.78740157499999996" bottom="0.78740157499999996" header="0.31496062000000002" footer="0.31496062000000002"/>
  <headerFooter>
    <oddHeader>&amp;L&amp;"Calibri"&amp;10&amp;K0000FF Classificação: RESTRITA&amp;1#_x000D_</oddHeader>
  </headerFooter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771D36-3873-4999-9F28-9C0787434FB4}">
  <sheetPr codeName="Planilha7"/>
  <dimension ref="A1:S33"/>
  <sheetViews>
    <sheetView workbookViewId="0">
      <selection activeCell="C34" sqref="C34"/>
    </sheetView>
  </sheetViews>
  <sheetFormatPr defaultRowHeight="14.4" x14ac:dyDescent="0.3"/>
  <cols>
    <col min="1" max="1" width="45.6640625" customWidth="1"/>
    <col min="2" max="5" width="9.44140625" customWidth="1"/>
  </cols>
  <sheetData>
    <row r="1" spans="1:19" x14ac:dyDescent="0.3">
      <c r="B1" s="19">
        <v>46023</v>
      </c>
    </row>
    <row r="2" spans="1:19" x14ac:dyDescent="0.3">
      <c r="A2" s="172" t="str">
        <f>"Movimentação do emprego formal no Estado de SP - " &amp; TEXT(B1,"mmmm \d\e aaaa")</f>
        <v>Movimentação do emprego formal no Estado de SP - janeiro de 2026</v>
      </c>
      <c r="B2" s="173"/>
      <c r="C2" s="173"/>
      <c r="D2" s="175"/>
      <c r="E2" s="3"/>
      <c r="G2" s="25" t="s">
        <v>90</v>
      </c>
      <c r="H2" s="41">
        <f>+B32-D4</f>
        <v>-34</v>
      </c>
      <c r="I2" s="41">
        <f>+C32-D5</f>
        <v>-130</v>
      </c>
    </row>
    <row r="3" spans="1:19" x14ac:dyDescent="0.3">
      <c r="A3" s="104" t="s">
        <v>91</v>
      </c>
      <c r="B3" s="2" t="s">
        <v>1</v>
      </c>
      <c r="C3" s="2" t="s">
        <v>2</v>
      </c>
      <c r="D3" s="93" t="s">
        <v>7</v>
      </c>
      <c r="E3" s="3"/>
    </row>
    <row r="4" spans="1:19" x14ac:dyDescent="0.3">
      <c r="A4" s="101" t="s">
        <v>92</v>
      </c>
      <c r="B4" s="99">
        <v>76</v>
      </c>
      <c r="C4" s="99">
        <v>87</v>
      </c>
      <c r="D4" s="147">
        <v>-11</v>
      </c>
      <c r="E4" s="3"/>
      <c r="M4" s="37"/>
      <c r="N4" s="37"/>
      <c r="O4" s="37"/>
      <c r="Q4" s="37"/>
      <c r="R4" s="37"/>
      <c r="S4" s="38"/>
    </row>
    <row r="5" spans="1:19" x14ac:dyDescent="0.3">
      <c r="A5" s="96" t="s">
        <v>93</v>
      </c>
      <c r="B5" s="97">
        <v>1322</v>
      </c>
      <c r="C5" s="97">
        <v>1390</v>
      </c>
      <c r="D5" s="145">
        <v>-68</v>
      </c>
      <c r="E5" s="3"/>
      <c r="G5" t="s">
        <v>109</v>
      </c>
      <c r="H5" t="s">
        <v>58</v>
      </c>
      <c r="I5" t="s">
        <v>110</v>
      </c>
      <c r="J5" t="s">
        <v>111</v>
      </c>
      <c r="K5" t="s">
        <v>125</v>
      </c>
      <c r="L5" t="s">
        <v>126</v>
      </c>
      <c r="M5" s="37" t="s">
        <v>127</v>
      </c>
      <c r="N5" t="s">
        <v>1</v>
      </c>
      <c r="O5" t="s">
        <v>2</v>
      </c>
      <c r="P5" t="s">
        <v>7</v>
      </c>
      <c r="Q5" s="37" t="s">
        <v>112</v>
      </c>
      <c r="R5" s="38" t="s">
        <v>113</v>
      </c>
      <c r="S5" s="38" t="s">
        <v>114</v>
      </c>
    </row>
    <row r="6" spans="1:19" x14ac:dyDescent="0.3">
      <c r="A6" s="98" t="s">
        <v>0</v>
      </c>
      <c r="B6" s="99">
        <f>+B4+B5</f>
        <v>1398</v>
      </c>
      <c r="C6" s="99">
        <f t="shared" ref="C6:D6" si="0">+C4+C5</f>
        <v>1477</v>
      </c>
      <c r="D6" s="147">
        <f t="shared" si="0"/>
        <v>-79</v>
      </c>
      <c r="E6" s="3"/>
      <c r="G6" t="s">
        <v>62</v>
      </c>
      <c r="H6" t="s">
        <v>115</v>
      </c>
      <c r="I6" t="s">
        <v>116</v>
      </c>
      <c r="J6" t="s">
        <v>43</v>
      </c>
      <c r="K6" t="s">
        <v>131</v>
      </c>
      <c r="L6" t="s">
        <v>132</v>
      </c>
      <c r="M6" s="37" t="s">
        <v>133</v>
      </c>
      <c r="N6" s="37">
        <v>76</v>
      </c>
      <c r="O6" s="37">
        <v>87</v>
      </c>
      <c r="P6">
        <v>-11</v>
      </c>
      <c r="Q6" s="37">
        <v>33</v>
      </c>
      <c r="R6" s="37">
        <v>2182</v>
      </c>
      <c r="S6" s="38">
        <v>-5.0000000000000001E-3</v>
      </c>
    </row>
    <row r="7" spans="1:19" x14ac:dyDescent="0.3">
      <c r="A7" s="83" t="s">
        <v>94</v>
      </c>
      <c r="B7" s="3"/>
      <c r="C7" s="3"/>
      <c r="D7" s="3"/>
      <c r="E7" s="3"/>
      <c r="M7" s="37"/>
      <c r="N7" s="37"/>
      <c r="Q7" s="37"/>
      <c r="R7" s="37"/>
      <c r="S7" s="38"/>
    </row>
    <row r="8" spans="1:19" x14ac:dyDescent="0.3">
      <c r="G8" t="s">
        <v>62</v>
      </c>
      <c r="M8" t="s">
        <v>62</v>
      </c>
      <c r="N8" t="s">
        <v>62</v>
      </c>
      <c r="S8" s="38"/>
    </row>
    <row r="9" spans="1:19" x14ac:dyDescent="0.3">
      <c r="G9" t="s">
        <v>115</v>
      </c>
      <c r="M9" t="s">
        <v>116</v>
      </c>
      <c r="N9" t="s">
        <v>115</v>
      </c>
      <c r="S9" s="38"/>
    </row>
    <row r="10" spans="1:19" x14ac:dyDescent="0.3">
      <c r="A10" s="172" t="str">
        <f>"Movimentação do emprego formal no Estado de SP -acumulado em " &amp; TEXT(B1,"aaaa")</f>
        <v>Movimentação do emprego formal no Estado de SP -acumulado em 2026</v>
      </c>
      <c r="B10" s="173"/>
      <c r="C10" s="173"/>
      <c r="D10" s="173"/>
      <c r="E10" s="175"/>
      <c r="G10" t="s">
        <v>116</v>
      </c>
      <c r="M10" t="s">
        <v>43</v>
      </c>
      <c r="N10" t="s">
        <v>116</v>
      </c>
      <c r="O10" s="37"/>
      <c r="R10" s="37"/>
      <c r="S10" s="38"/>
    </row>
    <row r="11" spans="1:19" x14ac:dyDescent="0.3">
      <c r="A11" s="104" t="s">
        <v>91</v>
      </c>
      <c r="B11" s="2" t="s">
        <v>1</v>
      </c>
      <c r="C11" s="2" t="s">
        <v>2</v>
      </c>
      <c r="D11" s="2" t="s">
        <v>7</v>
      </c>
      <c r="E11" s="93" t="s">
        <v>4</v>
      </c>
      <c r="G11" t="s">
        <v>43</v>
      </c>
      <c r="M11" t="s">
        <v>131</v>
      </c>
      <c r="N11" t="s">
        <v>43</v>
      </c>
      <c r="O11" s="37"/>
      <c r="R11" s="37"/>
      <c r="S11" s="38"/>
    </row>
    <row r="12" spans="1:19" x14ac:dyDescent="0.3">
      <c r="A12" s="101" t="s">
        <v>92</v>
      </c>
      <c r="B12" s="99">
        <v>76</v>
      </c>
      <c r="C12" s="99">
        <v>87</v>
      </c>
      <c r="D12" s="147">
        <v>-11</v>
      </c>
      <c r="E12" s="144">
        <v>2194</v>
      </c>
      <c r="G12" t="s">
        <v>141</v>
      </c>
      <c r="M12" t="s">
        <v>132</v>
      </c>
      <c r="N12" t="s">
        <v>141</v>
      </c>
      <c r="O12" s="37"/>
      <c r="R12" s="37"/>
      <c r="S12" s="38"/>
    </row>
    <row r="13" spans="1:19" x14ac:dyDescent="0.3">
      <c r="A13" s="96" t="s">
        <v>93</v>
      </c>
      <c r="B13" s="97">
        <v>1322</v>
      </c>
      <c r="C13" s="97">
        <v>1390</v>
      </c>
      <c r="D13" s="145">
        <v>-68</v>
      </c>
      <c r="E13" s="145">
        <v>24876</v>
      </c>
      <c r="G13" t="s">
        <v>147</v>
      </c>
      <c r="M13" t="s">
        <v>143</v>
      </c>
      <c r="N13" t="s">
        <v>147</v>
      </c>
      <c r="O13" s="37"/>
      <c r="R13" s="37"/>
      <c r="S13" s="38"/>
    </row>
    <row r="14" spans="1:19" x14ac:dyDescent="0.3">
      <c r="A14" s="98" t="s">
        <v>0</v>
      </c>
      <c r="B14" s="99">
        <f>+B12+B13</f>
        <v>1398</v>
      </c>
      <c r="C14" s="99">
        <f>+C12+C13</f>
        <v>1477</v>
      </c>
      <c r="D14" s="99">
        <f t="shared" ref="D14" si="1">+D12+D13</f>
        <v>-79</v>
      </c>
      <c r="E14" s="147">
        <f>SUM(E12:E13)</f>
        <v>27070</v>
      </c>
      <c r="G14" s="37" t="s">
        <v>133</v>
      </c>
    </row>
    <row r="15" spans="1:19" x14ac:dyDescent="0.3">
      <c r="A15" s="83" t="s">
        <v>94</v>
      </c>
      <c r="B15" s="3"/>
      <c r="C15" s="3"/>
      <c r="D15" s="3"/>
      <c r="E15" s="3"/>
    </row>
    <row r="18" spans="1:3" x14ac:dyDescent="0.3">
      <c r="B18" t="s">
        <v>95</v>
      </c>
    </row>
    <row r="19" spans="1:3" x14ac:dyDescent="0.3">
      <c r="B19" t="s">
        <v>92</v>
      </c>
      <c r="C19" s="24" t="s">
        <v>93</v>
      </c>
    </row>
    <row r="20" spans="1:3" x14ac:dyDescent="0.3">
      <c r="A20" s="19"/>
    </row>
    <row r="21" spans="1:3" x14ac:dyDescent="0.3">
      <c r="A21" s="19">
        <v>45658</v>
      </c>
      <c r="B21">
        <v>4</v>
      </c>
      <c r="C21">
        <v>-165</v>
      </c>
    </row>
    <row r="22" spans="1:3" x14ac:dyDescent="0.3">
      <c r="A22" s="19">
        <v>45689</v>
      </c>
      <c r="B22">
        <v>15</v>
      </c>
      <c r="C22">
        <v>177</v>
      </c>
    </row>
    <row r="23" spans="1:3" x14ac:dyDescent="0.3">
      <c r="A23" s="19">
        <v>45717</v>
      </c>
      <c r="B23" s="44">
        <v>11</v>
      </c>
      <c r="C23" s="44">
        <v>-169</v>
      </c>
    </row>
    <row r="24" spans="1:3" x14ac:dyDescent="0.3">
      <c r="A24" s="19">
        <v>45748</v>
      </c>
      <c r="B24" s="44">
        <v>12</v>
      </c>
      <c r="C24" s="44">
        <v>141</v>
      </c>
    </row>
    <row r="25" spans="1:3" x14ac:dyDescent="0.3">
      <c r="A25" s="19">
        <v>45778</v>
      </c>
      <c r="B25">
        <v>23</v>
      </c>
      <c r="C25">
        <v>-71</v>
      </c>
    </row>
    <row r="26" spans="1:3" x14ac:dyDescent="0.3">
      <c r="A26" s="19">
        <v>45809</v>
      </c>
      <c r="B26">
        <v>13</v>
      </c>
      <c r="C26">
        <v>61</v>
      </c>
    </row>
    <row r="27" spans="1:3" x14ac:dyDescent="0.3">
      <c r="A27" s="19">
        <v>45839</v>
      </c>
      <c r="B27">
        <v>23</v>
      </c>
      <c r="C27">
        <v>14</v>
      </c>
    </row>
    <row r="28" spans="1:3" x14ac:dyDescent="0.3">
      <c r="A28" s="19">
        <v>45870</v>
      </c>
      <c r="B28">
        <v>3</v>
      </c>
      <c r="C28">
        <v>15</v>
      </c>
    </row>
    <row r="29" spans="1:3" x14ac:dyDescent="0.3">
      <c r="A29" s="19">
        <v>45901</v>
      </c>
      <c r="B29">
        <v>21</v>
      </c>
      <c r="C29">
        <v>-31</v>
      </c>
    </row>
    <row r="30" spans="1:3" x14ac:dyDescent="0.3">
      <c r="A30" s="19">
        <v>45931</v>
      </c>
      <c r="B30">
        <v>18</v>
      </c>
      <c r="C30">
        <v>12</v>
      </c>
    </row>
    <row r="31" spans="1:3" x14ac:dyDescent="0.3">
      <c r="A31" s="19">
        <v>45962</v>
      </c>
      <c r="B31">
        <v>-7</v>
      </c>
      <c r="C31">
        <v>98</v>
      </c>
    </row>
    <row r="32" spans="1:3" x14ac:dyDescent="0.3">
      <c r="A32" s="19">
        <v>45992</v>
      </c>
      <c r="B32">
        <v>-45</v>
      </c>
      <c r="C32">
        <v>-198</v>
      </c>
    </row>
    <row r="33" spans="1:3" x14ac:dyDescent="0.3">
      <c r="A33" s="19">
        <v>46023</v>
      </c>
      <c r="B33">
        <v>-11</v>
      </c>
      <c r="C33">
        <v>-68</v>
      </c>
    </row>
  </sheetData>
  <mergeCells count="2">
    <mergeCell ref="A10:E10"/>
    <mergeCell ref="A2:D2"/>
  </mergeCells>
  <pageMargins left="0.511811024" right="0.511811024" top="0.78740157499999996" bottom="0.78740157499999996" header="0.31496062000000002" footer="0.31496062000000002"/>
  <headerFooter>
    <oddHeader>&amp;L&amp;"Calibri"&amp;10&amp;K0000FF Classificação: RESTRITA&amp;1#_x000D_</oddHeader>
  </headerFooter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3B445C-FBFB-4CD1-AA64-407FAA2C6C6F}">
  <sheetPr codeName="Planilha8"/>
  <dimension ref="A1:AA34"/>
  <sheetViews>
    <sheetView topLeftCell="A12" zoomScaleNormal="100" workbookViewId="0">
      <selection activeCell="L30" sqref="L30"/>
    </sheetView>
  </sheetViews>
  <sheetFormatPr defaultRowHeight="14.4" x14ac:dyDescent="0.3"/>
  <cols>
    <col min="1" max="1" width="35.33203125" customWidth="1"/>
    <col min="2" max="2" width="11.33203125" bestFit="1" customWidth="1"/>
    <col min="14" max="15" width="7.44140625" customWidth="1"/>
  </cols>
  <sheetData>
    <row r="1" spans="1:27" x14ac:dyDescent="0.3">
      <c r="B1" s="19">
        <v>46023</v>
      </c>
      <c r="E1" s="25" t="s">
        <v>90</v>
      </c>
      <c r="F1" s="40">
        <f>+B34-D5</f>
        <v>0</v>
      </c>
    </row>
    <row r="2" spans="1:27" x14ac:dyDescent="0.3">
      <c r="A2" s="172" t="s">
        <v>106</v>
      </c>
      <c r="B2" s="173"/>
      <c r="C2" s="173"/>
      <c r="D2" s="175"/>
    </row>
    <row r="3" spans="1:27" x14ac:dyDescent="0.3">
      <c r="A3" s="169" t="s">
        <v>96</v>
      </c>
      <c r="B3" s="170"/>
      <c r="C3" s="170"/>
      <c r="D3" s="177"/>
      <c r="N3" s="37"/>
      <c r="O3" s="37"/>
      <c r="R3" s="37"/>
      <c r="S3" s="38"/>
    </row>
    <row r="4" spans="1:27" x14ac:dyDescent="0.3">
      <c r="A4" s="92" t="s">
        <v>3</v>
      </c>
      <c r="B4" s="2" t="s">
        <v>1</v>
      </c>
      <c r="C4" s="2" t="s">
        <v>2</v>
      </c>
      <c r="D4" s="93" t="s">
        <v>7</v>
      </c>
      <c r="N4" s="37"/>
      <c r="O4" s="37"/>
      <c r="P4" s="37"/>
      <c r="R4" s="37"/>
      <c r="S4" s="38"/>
    </row>
    <row r="5" spans="1:27" x14ac:dyDescent="0.3">
      <c r="A5" s="101">
        <f>B1</f>
        <v>46023</v>
      </c>
      <c r="B5" s="102">
        <v>524</v>
      </c>
      <c r="C5" s="102">
        <v>476</v>
      </c>
      <c r="D5" s="95">
        <v>48</v>
      </c>
      <c r="F5" t="s">
        <v>109</v>
      </c>
      <c r="G5" t="s">
        <v>58</v>
      </c>
      <c r="H5" t="s">
        <v>110</v>
      </c>
      <c r="I5" t="s">
        <v>111</v>
      </c>
      <c r="J5" t="s">
        <v>125</v>
      </c>
      <c r="K5" t="s">
        <v>126</v>
      </c>
      <c r="L5" t="s">
        <v>127</v>
      </c>
      <c r="M5" t="s">
        <v>1</v>
      </c>
      <c r="N5" s="37" t="s">
        <v>2</v>
      </c>
      <c r="O5" s="37" t="s">
        <v>7</v>
      </c>
      <c r="P5" t="s">
        <v>112</v>
      </c>
      <c r="Q5" t="s">
        <v>113</v>
      </c>
      <c r="R5" s="37" t="s">
        <v>114</v>
      </c>
      <c r="S5" s="38"/>
    </row>
    <row r="6" spans="1:27" x14ac:dyDescent="0.3">
      <c r="A6" s="96" t="s">
        <v>44</v>
      </c>
      <c r="B6" s="8">
        <v>524</v>
      </c>
      <c r="C6" s="8">
        <v>476</v>
      </c>
      <c r="D6" s="125">
        <v>48</v>
      </c>
      <c r="F6" t="s">
        <v>62</v>
      </c>
      <c r="G6" t="s">
        <v>115</v>
      </c>
      <c r="H6" t="s">
        <v>116</v>
      </c>
      <c r="I6" t="s">
        <v>67</v>
      </c>
      <c r="J6" t="s">
        <v>134</v>
      </c>
      <c r="K6" t="s">
        <v>135</v>
      </c>
      <c r="L6" t="s">
        <v>96</v>
      </c>
      <c r="M6" s="37">
        <v>6116</v>
      </c>
      <c r="N6" s="37">
        <v>5749</v>
      </c>
      <c r="O6" s="37">
        <v>367</v>
      </c>
      <c r="P6">
        <v>20.3</v>
      </c>
      <c r="Q6" s="37">
        <v>12673</v>
      </c>
      <c r="R6" s="38">
        <v>2.98E-2</v>
      </c>
    </row>
    <row r="7" spans="1:27" x14ac:dyDescent="0.3">
      <c r="A7" s="98" t="s">
        <v>97</v>
      </c>
      <c r="B7" s="103">
        <v>6098</v>
      </c>
      <c r="C7" s="103">
        <v>5767</v>
      </c>
      <c r="D7" s="95">
        <v>331</v>
      </c>
    </row>
    <row r="8" spans="1:27" x14ac:dyDescent="0.3">
      <c r="A8" s="83" t="s">
        <v>16</v>
      </c>
      <c r="B8" s="3"/>
      <c r="C8" s="3"/>
      <c r="D8" s="3"/>
      <c r="F8" t="s">
        <v>62</v>
      </c>
    </row>
    <row r="9" spans="1:27" x14ac:dyDescent="0.3">
      <c r="A9" s="83" t="s">
        <v>5</v>
      </c>
      <c r="B9" s="3"/>
      <c r="C9" s="3"/>
      <c r="D9" s="3"/>
      <c r="F9" t="s">
        <v>115</v>
      </c>
    </row>
    <row r="10" spans="1:27" x14ac:dyDescent="0.3">
      <c r="A10" s="3"/>
      <c r="B10" s="3"/>
      <c r="C10" s="3"/>
      <c r="D10" s="3"/>
      <c r="F10" t="s">
        <v>116</v>
      </c>
    </row>
    <row r="11" spans="1:27" x14ac:dyDescent="0.3">
      <c r="A11" s="172" t="s">
        <v>105</v>
      </c>
      <c r="B11" s="173"/>
      <c r="C11" s="173"/>
      <c r="D11" s="175"/>
      <c r="F11" t="s">
        <v>67</v>
      </c>
    </row>
    <row r="12" spans="1:27" x14ac:dyDescent="0.3">
      <c r="A12" s="169" t="s">
        <v>96</v>
      </c>
      <c r="B12" s="170"/>
      <c r="C12" s="170"/>
      <c r="D12" s="177"/>
      <c r="F12" t="s">
        <v>134</v>
      </c>
    </row>
    <row r="13" spans="1:27" x14ac:dyDescent="0.3">
      <c r="A13" s="92" t="s">
        <v>3</v>
      </c>
      <c r="B13" s="2" t="s">
        <v>1</v>
      </c>
      <c r="C13" s="2" t="s">
        <v>2</v>
      </c>
      <c r="D13" s="93" t="s">
        <v>7</v>
      </c>
      <c r="F13" t="s">
        <v>135</v>
      </c>
      <c r="O13" t="s">
        <v>109</v>
      </c>
      <c r="P13" t="s">
        <v>58</v>
      </c>
      <c r="Q13" t="s">
        <v>110</v>
      </c>
      <c r="R13" t="s">
        <v>111</v>
      </c>
      <c r="S13" t="s">
        <v>125</v>
      </c>
      <c r="T13" t="s">
        <v>126</v>
      </c>
      <c r="U13" t="s">
        <v>127</v>
      </c>
      <c r="V13" t="s">
        <v>1</v>
      </c>
      <c r="W13" t="s">
        <v>2</v>
      </c>
      <c r="X13" t="s">
        <v>7</v>
      </c>
      <c r="Y13" t="s">
        <v>112</v>
      </c>
      <c r="Z13" t="s">
        <v>113</v>
      </c>
      <c r="AA13" t="s">
        <v>114</v>
      </c>
    </row>
    <row r="14" spans="1:27" x14ac:dyDescent="0.3">
      <c r="A14" s="101">
        <f>B1</f>
        <v>46023</v>
      </c>
      <c r="B14" s="102">
        <v>1271</v>
      </c>
      <c r="C14" s="102">
        <v>1221</v>
      </c>
      <c r="D14" s="95">
        <v>50</v>
      </c>
      <c r="F14" t="s">
        <v>96</v>
      </c>
      <c r="O14" t="s">
        <v>62</v>
      </c>
      <c r="P14" t="s">
        <v>115</v>
      </c>
      <c r="Q14" t="s">
        <v>116</v>
      </c>
      <c r="R14" t="s">
        <v>67</v>
      </c>
      <c r="S14" t="s">
        <v>134</v>
      </c>
      <c r="T14" t="s">
        <v>135</v>
      </c>
      <c r="U14" t="s">
        <v>96</v>
      </c>
      <c r="V14" s="37">
        <v>15368</v>
      </c>
      <c r="W14" s="37">
        <v>14594</v>
      </c>
      <c r="X14">
        <v>774</v>
      </c>
      <c r="Y14">
        <v>19</v>
      </c>
      <c r="Z14" s="37">
        <v>29901</v>
      </c>
      <c r="AA14" s="38">
        <v>2.6599999999999999E-2</v>
      </c>
    </row>
    <row r="15" spans="1:27" x14ac:dyDescent="0.3">
      <c r="A15" s="96" t="s">
        <v>44</v>
      </c>
      <c r="B15" s="8">
        <v>1271</v>
      </c>
      <c r="C15" s="8">
        <v>1221</v>
      </c>
      <c r="D15" s="125">
        <v>50</v>
      </c>
    </row>
    <row r="16" spans="1:27" x14ac:dyDescent="0.3">
      <c r="A16" s="98" t="s">
        <v>97</v>
      </c>
      <c r="B16" s="103">
        <v>15205</v>
      </c>
      <c r="C16" s="103">
        <v>14634</v>
      </c>
      <c r="D16" s="95">
        <v>571</v>
      </c>
    </row>
    <row r="17" spans="1:19" x14ac:dyDescent="0.3">
      <c r="A17" s="83" t="s">
        <v>16</v>
      </c>
      <c r="B17" s="3"/>
      <c r="C17" s="3"/>
      <c r="D17" s="3"/>
    </row>
    <row r="18" spans="1:19" x14ac:dyDescent="0.3">
      <c r="A18" s="83" t="s">
        <v>5</v>
      </c>
      <c r="B18" s="3"/>
      <c r="C18" s="3"/>
      <c r="D18" s="3"/>
    </row>
    <row r="19" spans="1:19" x14ac:dyDescent="0.3">
      <c r="A19" s="3"/>
      <c r="B19" s="3"/>
      <c r="C19" s="3"/>
      <c r="D19" s="3"/>
    </row>
    <row r="21" spans="1:19" x14ac:dyDescent="0.3">
      <c r="B21" t="s">
        <v>98</v>
      </c>
      <c r="K21" s="176" t="s">
        <v>103</v>
      </c>
      <c r="L21" s="176"/>
      <c r="M21" s="176"/>
      <c r="N21" s="176"/>
      <c r="P21" s="176" t="s">
        <v>104</v>
      </c>
      <c r="Q21" s="176"/>
      <c r="R21" s="176"/>
      <c r="S21" s="176"/>
    </row>
    <row r="22" spans="1:19" x14ac:dyDescent="0.3">
      <c r="A22" s="19">
        <v>45658</v>
      </c>
      <c r="B22">
        <v>83</v>
      </c>
      <c r="K22" s="47"/>
      <c r="L22" s="47" t="s">
        <v>99</v>
      </c>
      <c r="M22" s="47" t="s">
        <v>108</v>
      </c>
      <c r="N22" s="47" t="s">
        <v>102</v>
      </c>
      <c r="P22" s="47"/>
      <c r="Q22" s="47" t="s">
        <v>99</v>
      </c>
      <c r="R22" s="47" t="s">
        <v>108</v>
      </c>
      <c r="S22" s="47" t="s">
        <v>102</v>
      </c>
    </row>
    <row r="23" spans="1:19" x14ac:dyDescent="0.3">
      <c r="A23" s="19">
        <v>45689</v>
      </c>
      <c r="B23">
        <v>214</v>
      </c>
      <c r="K23" s="46" t="s">
        <v>101</v>
      </c>
      <c r="L23" s="47">
        <v>5588</v>
      </c>
      <c r="M23" s="47">
        <v>5480</v>
      </c>
      <c r="N23" s="47">
        <v>108</v>
      </c>
      <c r="P23" s="46" t="s">
        <v>101</v>
      </c>
      <c r="Q23" s="47">
        <v>14430</v>
      </c>
      <c r="R23" s="47">
        <v>13961</v>
      </c>
      <c r="S23" s="47">
        <v>469</v>
      </c>
    </row>
    <row r="24" spans="1:19" x14ac:dyDescent="0.3">
      <c r="A24" s="19">
        <v>45717</v>
      </c>
      <c r="B24">
        <v>77</v>
      </c>
      <c r="K24" s="46" t="s">
        <v>153</v>
      </c>
      <c r="L24" s="47">
        <v>6116</v>
      </c>
      <c r="M24" s="47">
        <v>5749</v>
      </c>
      <c r="N24" s="47">
        <v>367</v>
      </c>
      <c r="P24" s="46" t="s">
        <v>153</v>
      </c>
      <c r="Q24" s="47">
        <v>15368</v>
      </c>
      <c r="R24" s="47">
        <v>14594</v>
      </c>
      <c r="S24" s="47">
        <v>774</v>
      </c>
    </row>
    <row r="25" spans="1:19" x14ac:dyDescent="0.3">
      <c r="A25" s="19">
        <v>45748</v>
      </c>
      <c r="B25">
        <v>32</v>
      </c>
      <c r="K25" s="46" t="s">
        <v>107</v>
      </c>
      <c r="L25" s="47">
        <v>6098</v>
      </c>
      <c r="M25" s="47">
        <v>5767</v>
      </c>
      <c r="N25" s="47">
        <v>331</v>
      </c>
      <c r="P25" s="46" t="s">
        <v>107</v>
      </c>
      <c r="Q25" s="47">
        <v>15205</v>
      </c>
      <c r="R25" s="47">
        <v>14634</v>
      </c>
      <c r="S25" s="47">
        <v>571</v>
      </c>
    </row>
    <row r="26" spans="1:19" x14ac:dyDescent="0.3">
      <c r="A26" s="19">
        <v>45778</v>
      </c>
      <c r="B26" s="37">
        <v>-28</v>
      </c>
    </row>
    <row r="27" spans="1:19" x14ac:dyDescent="0.3">
      <c r="A27" s="19">
        <v>45809</v>
      </c>
      <c r="B27">
        <v>42</v>
      </c>
    </row>
    <row r="28" spans="1:19" x14ac:dyDescent="0.3">
      <c r="A28" s="19">
        <v>45839</v>
      </c>
      <c r="B28" s="37">
        <v>53</v>
      </c>
    </row>
    <row r="29" spans="1:19" x14ac:dyDescent="0.3">
      <c r="A29" s="19">
        <v>45870</v>
      </c>
      <c r="B29" s="37">
        <v>16</v>
      </c>
    </row>
    <row r="30" spans="1:19" x14ac:dyDescent="0.3">
      <c r="A30" s="19">
        <v>45901</v>
      </c>
      <c r="B30">
        <v>60</v>
      </c>
    </row>
    <row r="31" spans="1:19" x14ac:dyDescent="0.3">
      <c r="A31" s="19">
        <v>45931</v>
      </c>
      <c r="B31" s="37">
        <v>-8</v>
      </c>
    </row>
    <row r="32" spans="1:19" x14ac:dyDescent="0.3">
      <c r="A32" s="19">
        <v>45962</v>
      </c>
      <c r="B32" s="37">
        <v>-1</v>
      </c>
    </row>
    <row r="33" spans="1:2" x14ac:dyDescent="0.3">
      <c r="A33" s="19">
        <v>45992</v>
      </c>
      <c r="B33" s="37">
        <v>-165</v>
      </c>
    </row>
    <row r="34" spans="1:2" x14ac:dyDescent="0.3">
      <c r="A34" s="19">
        <v>46023</v>
      </c>
      <c r="B34" s="37">
        <v>48</v>
      </c>
    </row>
  </sheetData>
  <mergeCells count="6">
    <mergeCell ref="P21:S21"/>
    <mergeCell ref="A2:D2"/>
    <mergeCell ref="A3:D3"/>
    <mergeCell ref="A11:D11"/>
    <mergeCell ref="A12:D12"/>
    <mergeCell ref="K21:N21"/>
  </mergeCells>
  <phoneticPr fontId="19" type="noConversion"/>
  <pageMargins left="0.511811024" right="0.511811024" top="0.78740157499999996" bottom="0.78740157499999996" header="0.31496062000000002" footer="0.31496062000000002"/>
  <headerFooter>
    <oddHeader>&amp;L&amp;"Calibri"&amp;10&amp;K0000FF Classificação: RESTRITA&amp;1#_x000D_</oddHeader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E461AE-1452-4485-B6D4-85E05006A539}">
  <sheetPr codeName="Planilha9"/>
  <dimension ref="A1:S34"/>
  <sheetViews>
    <sheetView topLeftCell="A19" workbookViewId="0">
      <selection activeCell="B35" sqref="B35"/>
    </sheetView>
  </sheetViews>
  <sheetFormatPr defaultRowHeight="14.4" x14ac:dyDescent="0.3"/>
  <cols>
    <col min="1" max="1" width="53.33203125" bestFit="1" customWidth="1"/>
    <col min="2" max="3" width="9.44140625" bestFit="1" customWidth="1"/>
    <col min="4" max="4" width="9" bestFit="1" customWidth="1"/>
  </cols>
  <sheetData>
    <row r="1" spans="1:19" x14ac:dyDescent="0.3">
      <c r="A1" s="32" t="s">
        <v>46</v>
      </c>
      <c r="B1" s="19">
        <v>46023</v>
      </c>
    </row>
    <row r="2" spans="1:19" x14ac:dyDescent="0.3">
      <c r="A2" s="172" t="s">
        <v>12</v>
      </c>
      <c r="B2" s="173"/>
      <c r="C2" s="173"/>
      <c r="D2" s="175"/>
      <c r="E2" s="32" t="s">
        <v>46</v>
      </c>
    </row>
    <row r="3" spans="1:19" x14ac:dyDescent="0.3">
      <c r="A3" s="169" t="s">
        <v>56</v>
      </c>
      <c r="B3" s="170"/>
      <c r="C3" s="170"/>
      <c r="D3" s="177"/>
      <c r="F3" s="25" t="s">
        <v>90</v>
      </c>
      <c r="G3" s="41">
        <f>+B34-D7</f>
        <v>0</v>
      </c>
    </row>
    <row r="4" spans="1:19" x14ac:dyDescent="0.3">
      <c r="A4" s="104">
        <f>B1</f>
        <v>46023</v>
      </c>
      <c r="B4" s="2" t="s">
        <v>1</v>
      </c>
      <c r="C4" s="2" t="s">
        <v>2</v>
      </c>
      <c r="D4" s="93" t="s">
        <v>7</v>
      </c>
    </row>
    <row r="5" spans="1:19" x14ac:dyDescent="0.3">
      <c r="A5" s="101" t="s">
        <v>54</v>
      </c>
      <c r="B5" s="94">
        <v>242</v>
      </c>
      <c r="C5" s="94">
        <v>230</v>
      </c>
      <c r="D5" s="95">
        <v>12</v>
      </c>
      <c r="F5" t="s">
        <v>109</v>
      </c>
      <c r="G5" t="s">
        <v>58</v>
      </c>
      <c r="H5" t="s">
        <v>110</v>
      </c>
      <c r="I5" t="s">
        <v>111</v>
      </c>
      <c r="J5" t="s">
        <v>125</v>
      </c>
      <c r="K5" t="s">
        <v>126</v>
      </c>
      <c r="L5" t="s">
        <v>1</v>
      </c>
      <c r="M5" t="s">
        <v>2</v>
      </c>
      <c r="N5" t="s">
        <v>7</v>
      </c>
      <c r="O5" t="s">
        <v>112</v>
      </c>
      <c r="P5" t="s">
        <v>113</v>
      </c>
      <c r="Q5" t="s">
        <v>114</v>
      </c>
      <c r="R5" t="s">
        <v>114</v>
      </c>
      <c r="S5" t="s">
        <v>114</v>
      </c>
    </row>
    <row r="6" spans="1:19" x14ac:dyDescent="0.3">
      <c r="A6" s="96" t="s">
        <v>55</v>
      </c>
      <c r="B6" s="97">
        <v>217</v>
      </c>
      <c r="C6" s="97">
        <v>268</v>
      </c>
      <c r="D6" s="126">
        <v>-51</v>
      </c>
      <c r="F6" t="s">
        <v>62</v>
      </c>
      <c r="G6" t="s">
        <v>115</v>
      </c>
      <c r="H6" t="s">
        <v>116</v>
      </c>
      <c r="I6" t="s">
        <v>67</v>
      </c>
      <c r="J6" t="s">
        <v>134</v>
      </c>
      <c r="K6" t="s">
        <v>148</v>
      </c>
      <c r="L6" s="37">
        <v>242</v>
      </c>
      <c r="M6" s="37">
        <v>230</v>
      </c>
      <c r="N6" s="37">
        <v>12</v>
      </c>
      <c r="O6" s="37">
        <v>32</v>
      </c>
      <c r="P6" s="37">
        <v>8660</v>
      </c>
      <c r="Q6" s="37">
        <v>1.4E-3</v>
      </c>
      <c r="R6" s="38">
        <v>1.5E-3</v>
      </c>
      <c r="S6" s="38">
        <v>-5.0000000000000001E-3</v>
      </c>
    </row>
    <row r="7" spans="1:19" x14ac:dyDescent="0.3">
      <c r="A7" s="98" t="s">
        <v>0</v>
      </c>
      <c r="B7" s="99">
        <f>+B5+B6</f>
        <v>459</v>
      </c>
      <c r="C7" s="99">
        <f t="shared" ref="C7:D7" si="0">+C5+C6</f>
        <v>498</v>
      </c>
      <c r="D7" s="141">
        <f t="shared" si="0"/>
        <v>-39</v>
      </c>
      <c r="Q7" s="37"/>
      <c r="R7" s="38"/>
    </row>
    <row r="8" spans="1:19" x14ac:dyDescent="0.3">
      <c r="A8" s="83" t="s">
        <v>16</v>
      </c>
      <c r="B8" s="37"/>
      <c r="C8" s="37"/>
      <c r="D8" s="37"/>
      <c r="E8" s="37"/>
      <c r="F8" t="s">
        <v>62</v>
      </c>
      <c r="L8" t="s">
        <v>62</v>
      </c>
      <c r="R8" s="38"/>
    </row>
    <row r="9" spans="1:19" x14ac:dyDescent="0.3">
      <c r="A9" s="83" t="s">
        <v>5</v>
      </c>
      <c r="B9" s="3"/>
      <c r="C9" s="3"/>
      <c r="D9" s="3"/>
      <c r="F9" t="s">
        <v>115</v>
      </c>
      <c r="L9" t="s">
        <v>115</v>
      </c>
      <c r="M9" s="37"/>
      <c r="N9" s="37"/>
      <c r="O9" s="37"/>
      <c r="P9" s="37"/>
      <c r="Q9" s="37"/>
      <c r="R9" s="37"/>
    </row>
    <row r="10" spans="1:19" x14ac:dyDescent="0.3">
      <c r="F10" t="s">
        <v>116</v>
      </c>
      <c r="L10" t="s">
        <v>116</v>
      </c>
    </row>
    <row r="11" spans="1:19" x14ac:dyDescent="0.3">
      <c r="A11" s="172" t="s">
        <v>12</v>
      </c>
      <c r="B11" s="173"/>
      <c r="C11" s="173"/>
      <c r="D11" s="173"/>
      <c r="E11" s="175"/>
      <c r="F11" t="s">
        <v>67</v>
      </c>
      <c r="L11" t="s">
        <v>67</v>
      </c>
    </row>
    <row r="12" spans="1:19" x14ac:dyDescent="0.3">
      <c r="A12" s="169" t="s">
        <v>56</v>
      </c>
      <c r="B12" s="170"/>
      <c r="C12" s="170"/>
      <c r="D12" s="170"/>
      <c r="E12" s="177"/>
      <c r="F12" t="s">
        <v>134</v>
      </c>
      <c r="L12" t="s">
        <v>134</v>
      </c>
    </row>
    <row r="13" spans="1:19" x14ac:dyDescent="0.3">
      <c r="A13" s="107" t="s">
        <v>49</v>
      </c>
      <c r="B13" s="2" t="s">
        <v>1</v>
      </c>
      <c r="C13" s="2" t="s">
        <v>2</v>
      </c>
      <c r="D13" s="2" t="s">
        <v>7</v>
      </c>
      <c r="E13" s="93" t="s">
        <v>4</v>
      </c>
      <c r="F13" t="s">
        <v>144</v>
      </c>
      <c r="L13" t="s">
        <v>148</v>
      </c>
    </row>
    <row r="14" spans="1:19" x14ac:dyDescent="0.3">
      <c r="A14" s="101" t="s">
        <v>54</v>
      </c>
      <c r="B14" s="94">
        <v>242</v>
      </c>
      <c r="C14" s="94">
        <v>230</v>
      </c>
      <c r="D14" s="148">
        <v>12</v>
      </c>
      <c r="E14" s="105">
        <v>8660</v>
      </c>
    </row>
    <row r="15" spans="1:19" x14ac:dyDescent="0.3">
      <c r="A15" s="96" t="s">
        <v>55</v>
      </c>
      <c r="B15" s="97">
        <v>217</v>
      </c>
      <c r="C15" s="97">
        <v>268</v>
      </c>
      <c r="D15" s="149">
        <v>-51</v>
      </c>
      <c r="E15" s="106">
        <v>10684</v>
      </c>
    </row>
    <row r="16" spans="1:19" x14ac:dyDescent="0.3">
      <c r="A16" s="98" t="s">
        <v>0</v>
      </c>
      <c r="B16" s="99">
        <f>+B14+B15</f>
        <v>459</v>
      </c>
      <c r="C16" s="99">
        <f t="shared" ref="C16:D16" si="1">+C14+C15</f>
        <v>498</v>
      </c>
      <c r="D16" s="150">
        <f t="shared" si="1"/>
        <v>-39</v>
      </c>
      <c r="E16" s="127">
        <f t="shared" ref="E16" si="2">+E14+E15</f>
        <v>19344</v>
      </c>
    </row>
    <row r="17" spans="1:5" x14ac:dyDescent="0.3">
      <c r="A17" s="83" t="s">
        <v>16</v>
      </c>
      <c r="B17" s="3"/>
      <c r="C17" s="3"/>
      <c r="D17" s="3"/>
      <c r="E17" s="3"/>
    </row>
    <row r="18" spans="1:5" x14ac:dyDescent="0.3">
      <c r="A18" s="83" t="s">
        <v>5</v>
      </c>
      <c r="B18" s="3"/>
      <c r="C18" s="3"/>
      <c r="D18" s="3"/>
      <c r="E18" s="3"/>
    </row>
    <row r="21" spans="1:5" x14ac:dyDescent="0.3">
      <c r="B21" t="s">
        <v>53</v>
      </c>
    </row>
    <row r="22" spans="1:5" x14ac:dyDescent="0.3">
      <c r="A22" s="19">
        <v>45658</v>
      </c>
      <c r="B22">
        <v>-12</v>
      </c>
    </row>
    <row r="23" spans="1:5" x14ac:dyDescent="0.3">
      <c r="A23" s="19">
        <v>45689</v>
      </c>
      <c r="B23">
        <v>173</v>
      </c>
    </row>
    <row r="24" spans="1:5" x14ac:dyDescent="0.3">
      <c r="A24" s="19">
        <v>45717</v>
      </c>
      <c r="B24">
        <v>155</v>
      </c>
    </row>
    <row r="25" spans="1:5" x14ac:dyDescent="0.3">
      <c r="A25" s="19">
        <v>45748</v>
      </c>
      <c r="B25">
        <v>-10</v>
      </c>
    </row>
    <row r="26" spans="1:5" x14ac:dyDescent="0.3">
      <c r="A26" s="19">
        <v>45778</v>
      </c>
      <c r="B26">
        <v>-19</v>
      </c>
    </row>
    <row r="27" spans="1:5" x14ac:dyDescent="0.3">
      <c r="A27" s="19">
        <v>45809</v>
      </c>
      <c r="B27">
        <v>11</v>
      </c>
    </row>
    <row r="28" spans="1:5" x14ac:dyDescent="0.3">
      <c r="A28" s="19">
        <v>45839</v>
      </c>
      <c r="B28">
        <v>-13</v>
      </c>
    </row>
    <row r="29" spans="1:5" x14ac:dyDescent="0.3">
      <c r="A29" s="19">
        <v>45870</v>
      </c>
      <c r="B29" s="44">
        <v>35</v>
      </c>
    </row>
    <row r="30" spans="1:5" x14ac:dyDescent="0.3">
      <c r="A30" s="19">
        <v>45901</v>
      </c>
      <c r="B30">
        <v>-16</v>
      </c>
    </row>
    <row r="31" spans="1:5" x14ac:dyDescent="0.3">
      <c r="A31" s="19">
        <v>45931</v>
      </c>
      <c r="B31">
        <v>13</v>
      </c>
    </row>
    <row r="32" spans="1:5" x14ac:dyDescent="0.3">
      <c r="A32" s="19">
        <v>45962</v>
      </c>
      <c r="B32">
        <v>50</v>
      </c>
    </row>
    <row r="33" spans="1:2" x14ac:dyDescent="0.3">
      <c r="A33" s="19">
        <v>45992</v>
      </c>
      <c r="B33">
        <v>-152</v>
      </c>
    </row>
    <row r="34" spans="1:2" x14ac:dyDescent="0.3">
      <c r="A34" s="19">
        <v>46023</v>
      </c>
      <c r="B34">
        <v>-39</v>
      </c>
    </row>
  </sheetData>
  <mergeCells count="4">
    <mergeCell ref="A2:D2"/>
    <mergeCell ref="A3:D3"/>
    <mergeCell ref="A12:E12"/>
    <mergeCell ref="A11:E11"/>
  </mergeCells>
  <hyperlinks>
    <hyperlink ref="A1" r:id="rId1" xr:uid="{F2A99AAA-2C3A-4FBF-9139-A8E76CCAD139}"/>
    <hyperlink ref="E2" r:id="rId2" xr:uid="{34AD06B4-66AC-41BB-8D06-7EA606046AD2}"/>
  </hyperlinks>
  <pageMargins left="0.511811024" right="0.511811024" top="0.78740157499999996" bottom="0.78740157499999996" header="0.31496062000000002" footer="0.31496062000000002"/>
  <headerFooter>
    <oddHeader>&amp;L&amp;"Calibri"&amp;10&amp;K0000FF Classificação: RESTRITA&amp;1#_x000D_</oddHeader>
  </headerFooter>
  <drawing r:id="rId3"/>
</worksheet>
</file>

<file path=docMetadata/LabelInfo.xml><?xml version="1.0" encoding="utf-8"?>
<clbl:labelList xmlns:clbl="http://schemas.microsoft.com/office/2020/mipLabelMetadata">
  <clbl:label id="{549d7762-508d-44f8-a2ae-91da522b0310}" enabled="1" method="Standard" siteId="{6d60b55c-2576-4d60-ae33-11df0ea07983}" contentBits="1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22</vt:i4>
      </vt:variant>
      <vt:variant>
        <vt:lpstr>Intervalos Nomeados</vt:lpstr>
      </vt:variant>
      <vt:variant>
        <vt:i4>5</vt:i4>
      </vt:variant>
    </vt:vector>
  </HeadingPairs>
  <TitlesOfParts>
    <vt:vector size="27" baseType="lpstr">
      <vt:lpstr>1 Comercio Estado</vt:lpstr>
      <vt:lpstr>2 Comercio Capital</vt:lpstr>
      <vt:lpstr>3 Serviços Estado</vt:lpstr>
      <vt:lpstr>4 Serviços Capital</vt:lpstr>
      <vt:lpstr>5 SINDIAUTO</vt:lpstr>
      <vt:lpstr>6 SINDIFLORES</vt:lpstr>
      <vt:lpstr>7 SINDIOPTICA</vt:lpstr>
      <vt:lpstr>8 SINDINESFA</vt:lpstr>
      <vt:lpstr>9 SINCOQUIM</vt:lpstr>
      <vt:lpstr>10 SJRP</vt:lpstr>
      <vt:lpstr>11 ITAPEVA</vt:lpstr>
      <vt:lpstr>12 BOTUCATU</vt:lpstr>
      <vt:lpstr>13 JUNDIAÍ</vt:lpstr>
      <vt:lpstr>14 MATÃO</vt:lpstr>
      <vt:lpstr>15 PINDA</vt:lpstr>
      <vt:lpstr>16 SJC</vt:lpstr>
      <vt:lpstr>17 MIRASSOL</vt:lpstr>
      <vt:lpstr>18 VENCESLAU</vt:lpstr>
      <vt:lpstr>19 MOGI</vt:lpstr>
      <vt:lpstr>20 RIBEIRÃO</vt:lpstr>
      <vt:lpstr>21 JAÚ</vt:lpstr>
      <vt:lpstr>transporte</vt:lpstr>
      <vt:lpstr>Cidade</vt:lpstr>
      <vt:lpstr>Comércio</vt:lpstr>
      <vt:lpstr>grafico2</vt:lpstr>
      <vt:lpstr>Var.Ano</vt:lpstr>
      <vt:lpstr>Var.mes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Jaime Vasconcellos</dc:creator>
  <cp:lastModifiedBy>Fabio Pina</cp:lastModifiedBy>
  <cp:lastPrinted>2025-12-03T10:10:09Z</cp:lastPrinted>
  <dcterms:created xsi:type="dcterms:W3CDTF">2020-09-16T15:07:24Z</dcterms:created>
  <dcterms:modified xsi:type="dcterms:W3CDTF">2026-03-05T01:20:42Z</dcterms:modified>
</cp:coreProperties>
</file>